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２\47_insueance\data\web\"/>
    </mc:Choice>
  </mc:AlternateContent>
  <workbookProtection workbookPassword="D837" lockStructure="1"/>
  <bookViews>
    <workbookView xWindow="0" yWindow="0" windowWidth="19932" windowHeight="8400"/>
  </bookViews>
  <sheets>
    <sheet name="見積書" sheetId="1" r:id="rId1"/>
    <sheet name="M" sheetId="2" state="hidden" r:id="rId2"/>
  </sheets>
  <definedNames>
    <definedName name="_xlnm.Print_Area" localSheetId="0">見積書!$A$1:$O$45</definedName>
    <definedName name="一般店舗・事務所等">M!$H$9:$H$11</definedName>
    <definedName name="飲食業">M!$G$9:$G$10</definedName>
    <definedName name="業態">M!$G$8:$H$8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L30" i="1" s="1"/>
  <c r="C24" i="1" l="1"/>
  <c r="C23" i="1"/>
  <c r="C22" i="1"/>
  <c r="L20" i="1"/>
  <c r="L29" i="1" l="1"/>
  <c r="L28" i="1" l="1"/>
  <c r="L32" i="1" l="1"/>
  <c r="I32" i="1" l="1"/>
  <c r="G14" i="1" l="1"/>
  <c r="I22" i="1"/>
  <c r="E21" i="1"/>
  <c r="L22" i="1" s="1"/>
  <c r="L17" i="1" l="1"/>
  <c r="L25" i="1" l="1"/>
  <c r="H17" i="1"/>
  <c r="K14" i="1" l="1"/>
  <c r="K3" i="1"/>
</calcChain>
</file>

<file path=xl/sharedStrings.xml><?xml version="1.0" encoding="utf-8"?>
<sst xmlns="http://schemas.openxmlformats.org/spreadsheetml/2006/main" count="117" uniqueCount="96">
  <si>
    <t>基本補償</t>
    <rPh sb="0" eb="2">
      <t>キホン</t>
    </rPh>
    <rPh sb="2" eb="4">
      <t>ホショウ</t>
    </rPh>
    <phoneticPr fontId="3"/>
  </si>
  <si>
    <t>業務リスク特約</t>
    <rPh sb="0" eb="2">
      <t>ギョウム</t>
    </rPh>
    <rPh sb="5" eb="7">
      <t>トクヤク</t>
    </rPh>
    <phoneticPr fontId="3"/>
  </si>
  <si>
    <t>飲食業特約</t>
    <rPh sb="0" eb="3">
      <t>インショクギョウ</t>
    </rPh>
    <rPh sb="3" eb="5">
      <t>トクヤク</t>
    </rPh>
    <phoneticPr fontId="3"/>
  </si>
  <si>
    <t>理美容サロン業特約</t>
    <rPh sb="0" eb="1">
      <t>リ</t>
    </rPh>
    <rPh sb="1" eb="3">
      <t>ビヨウ</t>
    </rPh>
    <rPh sb="6" eb="7">
      <t>ギョウ</t>
    </rPh>
    <rPh sb="7" eb="9">
      <t>トクヤク</t>
    </rPh>
    <phoneticPr fontId="3"/>
  </si>
  <si>
    <t>万円</t>
    <rPh sb="0" eb="2">
      <t>マンエン</t>
    </rPh>
    <phoneticPr fontId="3"/>
  </si>
  <si>
    <t>飲食業</t>
    <rPh sb="0" eb="3">
      <t>インショクギョウ</t>
    </rPh>
    <phoneticPr fontId="3"/>
  </si>
  <si>
    <t>一般店舗・事務所等</t>
    <rPh sb="0" eb="2">
      <t>イッパン</t>
    </rPh>
    <rPh sb="2" eb="4">
      <t>テンポ</t>
    </rPh>
    <rPh sb="5" eb="8">
      <t>ジムショ</t>
    </rPh>
    <rPh sb="8" eb="9">
      <t>トウ</t>
    </rPh>
    <phoneticPr fontId="3"/>
  </si>
  <si>
    <t>月払</t>
    <rPh sb="0" eb="1">
      <t>ツキ</t>
    </rPh>
    <rPh sb="1" eb="2">
      <t>ハラ</t>
    </rPh>
    <phoneticPr fontId="3"/>
  </si>
  <si>
    <t>払込方法</t>
    <rPh sb="0" eb="2">
      <t>ハライコミ</t>
    </rPh>
    <rPh sb="2" eb="4">
      <t>ホウホウ</t>
    </rPh>
    <phoneticPr fontId="3"/>
  </si>
  <si>
    <t>プラン</t>
    <phoneticPr fontId="3"/>
  </si>
  <si>
    <t>月払200</t>
    <phoneticPr fontId="3"/>
  </si>
  <si>
    <t>月払400</t>
    <phoneticPr fontId="3"/>
  </si>
  <si>
    <t>月払600</t>
    <phoneticPr fontId="3"/>
  </si>
  <si>
    <t>月払800</t>
    <phoneticPr fontId="3"/>
  </si>
  <si>
    <t>月払1000</t>
    <phoneticPr fontId="3"/>
  </si>
  <si>
    <t>御　見　積　書</t>
    <rPh sb="0" eb="1">
      <t>オ</t>
    </rPh>
    <rPh sb="2" eb="3">
      <t>ミ</t>
    </rPh>
    <rPh sb="4" eb="5">
      <t>セキ</t>
    </rPh>
    <rPh sb="6" eb="7">
      <t>ショ</t>
    </rPh>
    <phoneticPr fontId="3"/>
  </si>
  <si>
    <t>年払（2回分割払）200</t>
    <phoneticPr fontId="3"/>
  </si>
  <si>
    <t>年払（2回分割払）400</t>
    <phoneticPr fontId="3"/>
  </si>
  <si>
    <t>年払（2回分割払）600</t>
    <phoneticPr fontId="3"/>
  </si>
  <si>
    <t>年払（2回分割払）800</t>
    <phoneticPr fontId="3"/>
  </si>
  <si>
    <t>年払（2回分割払）1000</t>
    <phoneticPr fontId="3"/>
  </si>
  <si>
    <t>年払（2回分割払）</t>
    <rPh sb="0" eb="2">
      <t>ネンバライ</t>
    </rPh>
    <rPh sb="4" eb="5">
      <t>カイ</t>
    </rPh>
    <rPh sb="5" eb="7">
      <t>ブンカツ</t>
    </rPh>
    <rPh sb="7" eb="8">
      <t>バライ</t>
    </rPh>
    <phoneticPr fontId="3"/>
  </si>
  <si>
    <t>2年一括払（一時払）200</t>
    <phoneticPr fontId="3"/>
  </si>
  <si>
    <t>2年一括払（一時払）400</t>
    <phoneticPr fontId="3"/>
  </si>
  <si>
    <t>2年一括払（一時払）600</t>
    <phoneticPr fontId="3"/>
  </si>
  <si>
    <t>2年一括払（一時払）800</t>
    <phoneticPr fontId="3"/>
  </si>
  <si>
    <t>2年一括払（一時払）1000</t>
    <phoneticPr fontId="3"/>
  </si>
  <si>
    <t>2年一括払（一時払）</t>
    <rPh sb="1" eb="2">
      <t>ネン</t>
    </rPh>
    <rPh sb="2" eb="5">
      <t>イッカツバライ</t>
    </rPh>
    <rPh sb="6" eb="8">
      <t>イチジ</t>
    </rPh>
    <rPh sb="8" eb="9">
      <t>バライ</t>
    </rPh>
    <phoneticPr fontId="3"/>
  </si>
  <si>
    <t>飲食業特約</t>
    <rPh sb="0" eb="3">
      <t>インショクギョウ</t>
    </rPh>
    <rPh sb="3" eb="5">
      <t>トクヤク</t>
    </rPh>
    <phoneticPr fontId="3"/>
  </si>
  <si>
    <t>理美容サロン業特約</t>
    <rPh sb="0" eb="1">
      <t>リ</t>
    </rPh>
    <rPh sb="1" eb="3">
      <t>ビヨウ</t>
    </rPh>
    <rPh sb="6" eb="7">
      <t>ギョウ</t>
    </rPh>
    <rPh sb="7" eb="9">
      <t>トクヤク</t>
    </rPh>
    <phoneticPr fontId="3"/>
  </si>
  <si>
    <t>食中毒見舞保険金</t>
    <rPh sb="0" eb="3">
      <t>ショクチュウドク</t>
    </rPh>
    <rPh sb="3" eb="5">
      <t>ミマイ</t>
    </rPh>
    <rPh sb="5" eb="8">
      <t>ホケンキン</t>
    </rPh>
    <phoneticPr fontId="3"/>
  </si>
  <si>
    <t>設備・什器等の補償</t>
    <rPh sb="0" eb="2">
      <t>セツビ</t>
    </rPh>
    <rPh sb="3" eb="5">
      <t>ジュウキ</t>
    </rPh>
    <rPh sb="5" eb="6">
      <t>トウ</t>
    </rPh>
    <rPh sb="7" eb="9">
      <t>ホショウ</t>
    </rPh>
    <phoneticPr fontId="3"/>
  </si>
  <si>
    <t>借家人賠償責任補償</t>
    <rPh sb="0" eb="3">
      <t>シャッカニン</t>
    </rPh>
    <rPh sb="3" eb="5">
      <t>バイショウ</t>
    </rPh>
    <rPh sb="5" eb="7">
      <t>セキニン</t>
    </rPh>
    <rPh sb="7" eb="9">
      <t>ホショウ</t>
    </rPh>
    <phoneticPr fontId="3"/>
  </si>
  <si>
    <t>生産物賠償責任補償</t>
    <rPh sb="0" eb="3">
      <t>セイサンブツ</t>
    </rPh>
    <rPh sb="3" eb="5">
      <t>バイショウ</t>
    </rPh>
    <rPh sb="5" eb="7">
      <t>セキニン</t>
    </rPh>
    <rPh sb="7" eb="9">
      <t>ホショウ</t>
    </rPh>
    <phoneticPr fontId="3"/>
  </si>
  <si>
    <t>人格権侵害賠償責任補償</t>
    <rPh sb="0" eb="3">
      <t>ジンカクケン</t>
    </rPh>
    <rPh sb="3" eb="5">
      <t>シンガイ</t>
    </rPh>
    <rPh sb="5" eb="7">
      <t>バイショウ</t>
    </rPh>
    <rPh sb="7" eb="9">
      <t>セキニン</t>
    </rPh>
    <rPh sb="9" eb="11">
      <t>ホショウ</t>
    </rPh>
    <phoneticPr fontId="3"/>
  </si>
  <si>
    <t>受託物賠償責任補償</t>
    <rPh sb="0" eb="2">
      <t>ジュタク</t>
    </rPh>
    <rPh sb="2" eb="3">
      <t>ブツ</t>
    </rPh>
    <rPh sb="3" eb="5">
      <t>バイショウ</t>
    </rPh>
    <rPh sb="5" eb="7">
      <t>セキニン</t>
    </rPh>
    <rPh sb="7" eb="9">
      <t>ホショウ</t>
    </rPh>
    <phoneticPr fontId="3"/>
  </si>
  <si>
    <t>施術行為起因損害賠償責任補償</t>
    <rPh sb="0" eb="2">
      <t>セジュツ</t>
    </rPh>
    <rPh sb="2" eb="4">
      <t>コウイ</t>
    </rPh>
    <rPh sb="4" eb="6">
      <t>キイン</t>
    </rPh>
    <rPh sb="6" eb="8">
      <t>ソンガイ</t>
    </rPh>
    <rPh sb="8" eb="10">
      <t>バイショウ</t>
    </rPh>
    <rPh sb="10" eb="12">
      <t>セキニン</t>
    </rPh>
    <rPh sb="12" eb="14">
      <t>ホショウ</t>
    </rPh>
    <phoneticPr fontId="3"/>
  </si>
  <si>
    <t>保険料</t>
    <rPh sb="0" eb="3">
      <t>ホケンリョウ</t>
    </rPh>
    <phoneticPr fontId="3"/>
  </si>
  <si>
    <t>：</t>
    <phoneticPr fontId="3"/>
  </si>
  <si>
    <t>※保険証券の発行をご希望の場合は別途500円かかります。</t>
    <phoneticPr fontId="3"/>
  </si>
  <si>
    <t>お店のあんしん保険</t>
    <rPh sb="1" eb="2">
      <t>ミセ</t>
    </rPh>
    <rPh sb="7" eb="9">
      <t>ホケン</t>
    </rPh>
    <phoneticPr fontId="3"/>
  </si>
  <si>
    <t>備考</t>
    <rPh sb="0" eb="2">
      <t>ビコウ</t>
    </rPh>
    <phoneticPr fontId="3"/>
  </si>
  <si>
    <t>合計　</t>
    <rPh sb="0" eb="2">
      <t>ゴウケイ</t>
    </rPh>
    <phoneticPr fontId="3"/>
  </si>
  <si>
    <t>＜取扱代理店＞</t>
    <rPh sb="1" eb="2">
      <t>ト</t>
    </rPh>
    <rPh sb="2" eb="3">
      <t>アツカ</t>
    </rPh>
    <rPh sb="3" eb="6">
      <t>ダイリテン</t>
    </rPh>
    <phoneticPr fontId="3"/>
  </si>
  <si>
    <t>＜引受保険会社＞</t>
    <rPh sb="1" eb="2">
      <t>ヒ</t>
    </rPh>
    <rPh sb="2" eb="3">
      <t>ウ</t>
    </rPh>
    <rPh sb="3" eb="5">
      <t>ホケン</t>
    </rPh>
    <rPh sb="5" eb="7">
      <t>カイシャ</t>
    </rPh>
    <phoneticPr fontId="3"/>
  </si>
  <si>
    <t>御中</t>
  </si>
  <si>
    <t>保険金額</t>
    <rPh sb="0" eb="2">
      <t>ホケン</t>
    </rPh>
    <rPh sb="2" eb="4">
      <t>キンガク</t>
    </rPh>
    <phoneticPr fontId="3"/>
  </si>
  <si>
    <t>パワーアッププラン</t>
    <phoneticPr fontId="3"/>
  </si>
  <si>
    <t>施設賠償責任補償</t>
    <rPh sb="0" eb="2">
      <t>シセツ</t>
    </rPh>
    <rPh sb="2" eb="4">
      <t>バイショウ</t>
    </rPh>
    <rPh sb="4" eb="6">
      <t>セキニン</t>
    </rPh>
    <rPh sb="6" eb="8">
      <t>ホショウ</t>
    </rPh>
    <phoneticPr fontId="3"/>
  </si>
  <si>
    <t>生産物賠償責任補償</t>
    <rPh sb="0" eb="3">
      <t>セイサンブツ</t>
    </rPh>
    <rPh sb="3" eb="5">
      <t>バイショウ</t>
    </rPh>
    <rPh sb="5" eb="7">
      <t>セキニン</t>
    </rPh>
    <rPh sb="7" eb="9">
      <t>ホショウ</t>
    </rPh>
    <phoneticPr fontId="3"/>
  </si>
  <si>
    <t>　（売上高：</t>
    <rPh sb="2" eb="4">
      <t>ウリアゲ</t>
    </rPh>
    <rPh sb="4" eb="5">
      <t>ダカ</t>
    </rPh>
    <phoneticPr fontId="3"/>
  </si>
  <si>
    <t>）</t>
    <phoneticPr fontId="3"/>
  </si>
  <si>
    <t>※上記金額にパワーアッププラン保険料は含まれておりません</t>
    <rPh sb="1" eb="3">
      <t>ジョウキ</t>
    </rPh>
    <rPh sb="3" eb="5">
      <t>キンガク</t>
    </rPh>
    <rPh sb="15" eb="18">
      <t>ホケンリョウ</t>
    </rPh>
    <rPh sb="19" eb="20">
      <t>フク</t>
    </rPh>
    <phoneticPr fontId="3"/>
  </si>
  <si>
    <t>パワーアッププラン</t>
    <phoneticPr fontId="3"/>
  </si>
  <si>
    <t>理美容サロン業</t>
    <rPh sb="0" eb="1">
      <t>リ</t>
    </rPh>
    <rPh sb="1" eb="3">
      <t>ビヨウ</t>
    </rPh>
    <rPh sb="6" eb="7">
      <t>ギョウ</t>
    </rPh>
    <phoneticPr fontId="3"/>
  </si>
  <si>
    <t>飲食業</t>
    <rPh sb="0" eb="3">
      <t>インショクギョウ</t>
    </rPh>
    <phoneticPr fontId="3"/>
  </si>
  <si>
    <t>一般店舗・事務所等</t>
    <rPh sb="0" eb="2">
      <t>イッパン</t>
    </rPh>
    <rPh sb="2" eb="4">
      <t>テンポ</t>
    </rPh>
    <rPh sb="5" eb="7">
      <t>ジム</t>
    </rPh>
    <rPh sb="7" eb="8">
      <t>ショ</t>
    </rPh>
    <rPh sb="8" eb="9">
      <t>トウ</t>
    </rPh>
    <phoneticPr fontId="3"/>
  </si>
  <si>
    <t>施設賠償</t>
    <rPh sb="0" eb="2">
      <t>シセツ</t>
    </rPh>
    <rPh sb="2" eb="4">
      <t>バイショウ</t>
    </rPh>
    <phoneticPr fontId="3"/>
  </si>
  <si>
    <t>生産物賠償</t>
    <rPh sb="0" eb="3">
      <t>セイサンブツ</t>
    </rPh>
    <rPh sb="3" eb="5">
      <t>バイショウ</t>
    </rPh>
    <phoneticPr fontId="3"/>
  </si>
  <si>
    <t>2年一括払（一時払）</t>
    <phoneticPr fontId="3"/>
  </si>
  <si>
    <t>0～3000万円</t>
    <rPh sb="6" eb="7">
      <t>マン</t>
    </rPh>
    <rPh sb="7" eb="8">
      <t>エン</t>
    </rPh>
    <phoneticPr fontId="3"/>
  </si>
  <si>
    <t>3000万～5000万円</t>
    <rPh sb="4" eb="5">
      <t>マン</t>
    </rPh>
    <rPh sb="10" eb="11">
      <t>マン</t>
    </rPh>
    <rPh sb="11" eb="12">
      <t>エン</t>
    </rPh>
    <phoneticPr fontId="3"/>
  </si>
  <si>
    <t>5000万～7000万円</t>
    <rPh sb="4" eb="5">
      <t>マン</t>
    </rPh>
    <rPh sb="10" eb="11">
      <t>マン</t>
    </rPh>
    <rPh sb="11" eb="12">
      <t>エン</t>
    </rPh>
    <phoneticPr fontId="3"/>
  </si>
  <si>
    <t>7000万～1億円</t>
    <rPh sb="4" eb="5">
      <t>マン</t>
    </rPh>
    <rPh sb="7" eb="8">
      <t>オク</t>
    </rPh>
    <rPh sb="8" eb="9">
      <t>エン</t>
    </rPh>
    <phoneticPr fontId="3"/>
  </si>
  <si>
    <t>月払</t>
  </si>
  <si>
    <t>※パワーアッププラン上の業種区分</t>
    <rPh sb="10" eb="11">
      <t>ジョウ</t>
    </rPh>
    <rPh sb="12" eb="14">
      <t>ギョウシュ</t>
    </rPh>
    <rPh sb="14" eb="16">
      <t>クブン</t>
    </rPh>
    <phoneticPr fontId="3"/>
  </si>
  <si>
    <t>借家人賠償</t>
    <rPh sb="0" eb="3">
      <t>シャッカニン</t>
    </rPh>
    <rPh sb="3" eb="5">
      <t>バイショウ</t>
    </rPh>
    <phoneticPr fontId="3"/>
  </si>
  <si>
    <r>
      <t>借家人賠償責任補償</t>
    </r>
    <r>
      <rPr>
        <sz val="8"/>
        <color theme="1"/>
        <rFont val="Meiryo UI"/>
        <family val="3"/>
        <charset val="128"/>
      </rPr>
      <t>（オプション）</t>
    </r>
    <rPh sb="0" eb="3">
      <t>シャッカニン</t>
    </rPh>
    <rPh sb="3" eb="5">
      <t>バイショウ</t>
    </rPh>
    <rPh sb="5" eb="7">
      <t>セキニン</t>
    </rPh>
    <rPh sb="7" eb="9">
      <t>ホショウ</t>
    </rPh>
    <phoneticPr fontId="3"/>
  </si>
  <si>
    <t>担当者</t>
    <rPh sb="0" eb="3">
      <t>タントウシャ</t>
    </rPh>
    <phoneticPr fontId="3"/>
  </si>
  <si>
    <t>休業損害補償特約</t>
    <rPh sb="0" eb="2">
      <t>キュウギョウ</t>
    </rPh>
    <rPh sb="2" eb="4">
      <t>ソンガイ</t>
    </rPh>
    <rPh sb="4" eb="6">
      <t>ホショウ</t>
    </rPh>
    <rPh sb="6" eb="8">
      <t>トクヤク</t>
    </rPh>
    <phoneticPr fontId="3"/>
  </si>
  <si>
    <t>付加する</t>
  </si>
  <si>
    <t>休業損害補償特約</t>
    <rPh sb="0" eb="2">
      <t>キュウギョウ</t>
    </rPh>
    <rPh sb="2" eb="4">
      <t>ソンガイ</t>
    </rPh>
    <rPh sb="4" eb="8">
      <t>ホショウトクヤク</t>
    </rPh>
    <phoneticPr fontId="3"/>
  </si>
  <si>
    <t>商品・製品補償</t>
    <rPh sb="0" eb="2">
      <t>ショウヒン</t>
    </rPh>
    <rPh sb="3" eb="5">
      <t>セイヒン</t>
    </rPh>
    <rPh sb="5" eb="7">
      <t>ホショウ</t>
    </rPh>
    <phoneticPr fontId="1"/>
  </si>
  <si>
    <t>生産物賠償</t>
    <rPh sb="0" eb="3">
      <t>セイサンブツ</t>
    </rPh>
    <rPh sb="3" eb="5">
      <t>バイショウ</t>
    </rPh>
    <phoneticPr fontId="1"/>
  </si>
  <si>
    <t>人格権侵害賠償</t>
    <rPh sb="0" eb="3">
      <t>ジンカクケン</t>
    </rPh>
    <rPh sb="3" eb="5">
      <t>シンガイ</t>
    </rPh>
    <rPh sb="5" eb="7">
      <t>バイショウ</t>
    </rPh>
    <phoneticPr fontId="1"/>
  </si>
  <si>
    <t>小売業特約</t>
    <rPh sb="0" eb="5">
      <t>コウリギョウトクヤク</t>
    </rPh>
    <phoneticPr fontId="3"/>
  </si>
  <si>
    <t>休業損害補償特約</t>
    <rPh sb="0" eb="8">
      <t>キュウギョウソンガイホショウトクヤク</t>
    </rPh>
    <phoneticPr fontId="3"/>
  </si>
  <si>
    <t>業態</t>
    <rPh sb="0" eb="2">
      <t>ギョウタイ</t>
    </rPh>
    <phoneticPr fontId="3"/>
  </si>
  <si>
    <t>飲食業</t>
    <rPh sb="0" eb="3">
      <t>インショクギョウ</t>
    </rPh>
    <phoneticPr fontId="3"/>
  </si>
  <si>
    <t>一般店舗・事務所等</t>
    <rPh sb="0" eb="2">
      <t>イッパン</t>
    </rPh>
    <rPh sb="2" eb="4">
      <t>テンポ</t>
    </rPh>
    <rPh sb="5" eb="7">
      <t>ジム</t>
    </rPh>
    <rPh sb="7" eb="8">
      <t>ショ</t>
    </rPh>
    <rPh sb="8" eb="9">
      <t>トウ</t>
    </rPh>
    <phoneticPr fontId="3"/>
  </si>
  <si>
    <t>飲食業特約</t>
    <rPh sb="0" eb="3">
      <t>インショクギョウ</t>
    </rPh>
    <rPh sb="3" eb="5">
      <t>トクヤク</t>
    </rPh>
    <phoneticPr fontId="3"/>
  </si>
  <si>
    <t>無</t>
    <rPh sb="0" eb="1">
      <t>ナシ</t>
    </rPh>
    <phoneticPr fontId="3"/>
  </si>
  <si>
    <t>無</t>
    <rPh sb="0" eb="1">
      <t>ナシ</t>
    </rPh>
    <phoneticPr fontId="3"/>
  </si>
  <si>
    <t>月払飲食業</t>
    <rPh sb="0" eb="1">
      <t>ツキ</t>
    </rPh>
    <rPh sb="1" eb="2">
      <t>ハラ</t>
    </rPh>
    <rPh sb="2" eb="5">
      <t>インショクギョウ</t>
    </rPh>
    <phoneticPr fontId="3"/>
  </si>
  <si>
    <t>年払（2回分割払）飲食業</t>
    <rPh sb="0" eb="2">
      <t>ネンバライ</t>
    </rPh>
    <rPh sb="4" eb="5">
      <t>カイ</t>
    </rPh>
    <rPh sb="5" eb="7">
      <t>ブンカツ</t>
    </rPh>
    <rPh sb="7" eb="8">
      <t>バライ</t>
    </rPh>
    <phoneticPr fontId="3"/>
  </si>
  <si>
    <t>2年一括払（一時払）飲食業</t>
    <phoneticPr fontId="3"/>
  </si>
  <si>
    <t>月払理美容サロン業</t>
    <rPh sb="0" eb="1">
      <t>ツキ</t>
    </rPh>
    <rPh sb="1" eb="2">
      <t>ハラ</t>
    </rPh>
    <rPh sb="2" eb="3">
      <t>リ</t>
    </rPh>
    <rPh sb="3" eb="5">
      <t>ビヨウ</t>
    </rPh>
    <rPh sb="8" eb="9">
      <t>ギョウ</t>
    </rPh>
    <phoneticPr fontId="3"/>
  </si>
  <si>
    <t>年払（2回分割払）理美容サロン業</t>
    <rPh sb="0" eb="2">
      <t>ネンバライ</t>
    </rPh>
    <rPh sb="4" eb="5">
      <t>カイ</t>
    </rPh>
    <rPh sb="5" eb="7">
      <t>ブンカツ</t>
    </rPh>
    <rPh sb="7" eb="8">
      <t>バライ</t>
    </rPh>
    <phoneticPr fontId="3"/>
  </si>
  <si>
    <t>2年一括払（一時払）理美容サロン業</t>
    <phoneticPr fontId="3"/>
  </si>
  <si>
    <t>1億～1.5億円</t>
    <rPh sb="6" eb="8">
      <t>オクエン</t>
    </rPh>
    <phoneticPr fontId="2"/>
  </si>
  <si>
    <t>－</t>
    <phoneticPr fontId="3"/>
  </si>
  <si>
    <t>－</t>
    <phoneticPr fontId="3"/>
  </si>
  <si>
    <t>1.5億～2億円</t>
    <rPh sb="6" eb="8">
      <t>オクエン</t>
    </rPh>
    <phoneticPr fontId="2"/>
  </si>
  <si>
    <t>－</t>
    <phoneticPr fontId="3"/>
  </si>
  <si>
    <t>－</t>
    <phoneticPr fontId="3"/>
  </si>
  <si>
    <t>※パワーアッププランの引受保険会社は損保ジャパンです</t>
    <rPh sb="11" eb="13">
      <t>ヒキウケ</t>
    </rPh>
    <rPh sb="13" eb="15">
      <t>ホケン</t>
    </rPh>
    <rPh sb="15" eb="17">
      <t>ガイシャ</t>
    </rPh>
    <rPh sb="18" eb="20">
      <t>ソンポ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</si>
</sst>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\,\ mmmm\ dd\,\ yyyy"/>
    <numFmt numFmtId="177" formatCode="#,#00&quot; 円&quot;"/>
    <numFmt numFmtId="178" formatCode="#,##0_ "/>
    <numFmt numFmtId="179" formatCode="#,##0&quot; 円&quot;"/>
  </numFmts>
  <fonts count="17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rgb="FF000000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2" borderId="2" xfId="0" applyFont="1" applyFill="1" applyBorder="1">
      <alignment vertical="center"/>
    </xf>
    <xf numFmtId="0" fontId="4" fillId="3" borderId="2" xfId="0" applyFont="1" applyFill="1" applyBorder="1">
      <alignment vertical="center"/>
    </xf>
    <xf numFmtId="38" fontId="2" fillId="0" borderId="2" xfId="1" applyFont="1" applyBorder="1">
      <alignment vertical="center"/>
    </xf>
    <xf numFmtId="0" fontId="5" fillId="3" borderId="2" xfId="0" applyFont="1" applyFill="1" applyBorder="1">
      <alignment vertical="center"/>
    </xf>
    <xf numFmtId="0" fontId="2" fillId="0" borderId="7" xfId="0" applyFont="1" applyBorder="1">
      <alignment vertical="center"/>
    </xf>
    <xf numFmtId="38" fontId="2" fillId="0" borderId="0" xfId="1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25" xfId="0" applyFont="1" applyBorder="1">
      <alignment vertical="center"/>
    </xf>
    <xf numFmtId="0" fontId="2" fillId="5" borderId="0" xfId="0" applyFont="1" applyFill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2" xfId="0" applyFont="1" applyBorder="1" applyAlignment="1">
      <alignment vertical="center"/>
    </xf>
    <xf numFmtId="0" fontId="7" fillId="0" borderId="13" xfId="0" applyFont="1" applyBorder="1" applyAlignment="1">
      <alignment horizontal="left" vertical="center" indent="1"/>
    </xf>
    <xf numFmtId="0" fontId="7" fillId="0" borderId="13" xfId="0" applyFont="1" applyBorder="1">
      <alignment vertical="center"/>
    </xf>
    <xf numFmtId="38" fontId="7" fillId="0" borderId="16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horizontal="left" vertical="center" indent="1"/>
    </xf>
    <xf numFmtId="0" fontId="7" fillId="0" borderId="15" xfId="0" applyFont="1" applyBorder="1">
      <alignment vertical="center"/>
    </xf>
    <xf numFmtId="38" fontId="7" fillId="0" borderId="6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32" xfId="0" applyFont="1" applyBorder="1" applyAlignment="1">
      <alignment horizontal="left" vertical="center" indent="1"/>
    </xf>
    <xf numFmtId="0" fontId="7" fillId="0" borderId="33" xfId="0" applyFont="1" applyBorder="1" applyAlignment="1">
      <alignment vertical="center"/>
    </xf>
    <xf numFmtId="0" fontId="7" fillId="0" borderId="26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4" xfId="0" applyFont="1" applyBorder="1" applyAlignment="1">
      <alignment horizontal="left" vertical="center" indent="1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0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17" xfId="0" applyFont="1" applyBorder="1" applyAlignment="1">
      <alignment vertical="center"/>
    </xf>
    <xf numFmtId="0" fontId="7" fillId="0" borderId="32" xfId="0" applyFont="1" applyBorder="1">
      <alignment vertical="center"/>
    </xf>
    <xf numFmtId="0" fontId="2" fillId="0" borderId="13" xfId="0" applyFont="1" applyBorder="1">
      <alignment vertical="center"/>
    </xf>
    <xf numFmtId="0" fontId="12" fillId="0" borderId="29" xfId="0" applyFont="1" applyBorder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Alignment="1"/>
    <xf numFmtId="178" fontId="2" fillId="0" borderId="0" xfId="0" applyNumberFormat="1" applyFont="1">
      <alignment vertical="center"/>
    </xf>
    <xf numFmtId="0" fontId="2" fillId="6" borderId="0" xfId="0" applyFont="1" applyFill="1">
      <alignment vertical="center"/>
    </xf>
    <xf numFmtId="0" fontId="13" fillId="0" borderId="0" xfId="0" applyFont="1" applyAlignment="1">
      <alignment horizontal="left" vertical="center"/>
    </xf>
    <xf numFmtId="0" fontId="2" fillId="7" borderId="2" xfId="0" applyFont="1" applyFill="1" applyBorder="1">
      <alignment vertical="center"/>
    </xf>
    <xf numFmtId="38" fontId="2" fillId="7" borderId="2" xfId="1" applyFont="1" applyFill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0" xfId="0" applyFont="1" applyAlignment="1">
      <alignment horizontal="right" vertical="top"/>
    </xf>
    <xf numFmtId="0" fontId="2" fillId="0" borderId="17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28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0" fontId="2" fillId="0" borderId="2" xfId="0" applyFont="1" applyFill="1" applyBorder="1">
      <alignment vertical="center"/>
    </xf>
    <xf numFmtId="0" fontId="2" fillId="8" borderId="2" xfId="0" applyFont="1" applyFill="1" applyBorder="1">
      <alignment vertical="center"/>
    </xf>
    <xf numFmtId="178" fontId="2" fillId="0" borderId="0" xfId="0" applyNumberFormat="1" applyFont="1" applyAlignment="1">
      <alignment horizontal="center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177" fontId="7" fillId="0" borderId="29" xfId="0" applyNumberFormat="1" applyFont="1" applyBorder="1" applyAlignment="1">
      <alignment horizontal="right" vertical="center"/>
    </xf>
    <xf numFmtId="177" fontId="7" fillId="0" borderId="30" xfId="0" applyNumberFormat="1" applyFont="1" applyBorder="1" applyAlignment="1">
      <alignment horizontal="right" vertical="center"/>
    </xf>
    <xf numFmtId="0" fontId="15" fillId="0" borderId="46" xfId="0" applyFont="1" applyBorder="1" applyAlignment="1">
      <alignment horizontal="left"/>
    </xf>
    <xf numFmtId="0" fontId="15" fillId="0" borderId="47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right" vertical="center"/>
    </xf>
    <xf numFmtId="177" fontId="7" fillId="0" borderId="17" xfId="1" applyNumberFormat="1" applyFont="1" applyBorder="1" applyAlignment="1">
      <alignment horizontal="right" vertical="center"/>
    </xf>
    <xf numFmtId="177" fontId="7" fillId="0" borderId="24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177" fontId="10" fillId="0" borderId="11" xfId="0" applyNumberFormat="1" applyFont="1" applyBorder="1" applyAlignment="1">
      <alignment horizontal="center" vertical="center"/>
    </xf>
    <xf numFmtId="38" fontId="7" fillId="0" borderId="13" xfId="1" applyFont="1" applyBorder="1" applyAlignment="1">
      <alignment vertical="center"/>
    </xf>
    <xf numFmtId="38" fontId="7" fillId="0" borderId="13" xfId="1" applyFont="1" applyBorder="1" applyAlignment="1">
      <alignment horizontal="right" vertical="center"/>
    </xf>
    <xf numFmtId="38" fontId="7" fillId="0" borderId="12" xfId="1" applyFont="1" applyBorder="1" applyAlignment="1">
      <alignment horizontal="center" vertical="center"/>
    </xf>
    <xf numFmtId="38" fontId="7" fillId="0" borderId="31" xfId="1" applyFont="1" applyBorder="1" applyAlignment="1">
      <alignment horizontal="center" vertical="center"/>
    </xf>
    <xf numFmtId="177" fontId="7" fillId="0" borderId="29" xfId="1" applyNumberFormat="1" applyFont="1" applyBorder="1" applyAlignment="1">
      <alignment horizontal="right" vertical="center"/>
    </xf>
    <xf numFmtId="177" fontId="7" fillId="0" borderId="30" xfId="1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 shrinkToFit="1"/>
      <protection locked="0"/>
    </xf>
    <xf numFmtId="38" fontId="7" fillId="4" borderId="13" xfId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center"/>
    </xf>
    <xf numFmtId="177" fontId="7" fillId="0" borderId="32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right" vertical="top"/>
    </xf>
    <xf numFmtId="176" fontId="8" fillId="0" borderId="0" xfId="0" applyNumberFormat="1" applyFont="1" applyAlignment="1">
      <alignment horizontal="right" vertical="center"/>
    </xf>
    <xf numFmtId="0" fontId="16" fillId="4" borderId="51" xfId="0" applyFont="1" applyFill="1" applyBorder="1" applyAlignment="1" applyProtection="1">
      <alignment horizontal="center" vertical="center" shrinkToFit="1"/>
      <protection locked="0"/>
    </xf>
    <xf numFmtId="38" fontId="7" fillId="0" borderId="7" xfId="1" applyFont="1" applyBorder="1" applyAlignment="1">
      <alignment horizontal="center" vertical="center"/>
    </xf>
    <xf numFmtId="177" fontId="7" fillId="0" borderId="53" xfId="1" applyNumberFormat="1" applyFont="1" applyBorder="1" applyAlignment="1">
      <alignment horizontal="right" vertical="center"/>
    </xf>
    <xf numFmtId="177" fontId="7" fillId="0" borderId="7" xfId="1" applyNumberFormat="1" applyFont="1" applyBorder="1" applyAlignment="1">
      <alignment horizontal="right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6" fillId="0" borderId="51" xfId="0" applyFont="1" applyBorder="1" applyAlignment="1">
      <alignment horizontal="right" vertical="center"/>
    </xf>
    <xf numFmtId="0" fontId="9" fillId="0" borderId="0" xfId="0" applyFont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vertical="top"/>
      <protection locked="0"/>
    </xf>
    <xf numFmtId="49" fontId="2" fillId="4" borderId="0" xfId="0" applyNumberFormat="1" applyFont="1" applyFill="1" applyBorder="1" applyAlignment="1" applyProtection="1">
      <alignment vertical="top"/>
      <protection locked="0"/>
    </xf>
    <xf numFmtId="49" fontId="2" fillId="4" borderId="25" xfId="0" applyNumberFormat="1" applyFont="1" applyFill="1" applyBorder="1" applyAlignment="1" applyProtection="1">
      <alignment vertical="top"/>
      <protection locked="0"/>
    </xf>
    <xf numFmtId="49" fontId="2" fillId="4" borderId="37" xfId="0" applyNumberFormat="1" applyFont="1" applyFill="1" applyBorder="1" applyAlignment="1" applyProtection="1">
      <alignment vertical="top"/>
      <protection locked="0"/>
    </xf>
    <xf numFmtId="49" fontId="2" fillId="4" borderId="1" xfId="0" applyNumberFormat="1" applyFont="1" applyFill="1" applyBorder="1" applyAlignment="1" applyProtection="1">
      <alignment vertical="top"/>
      <protection locked="0"/>
    </xf>
    <xf numFmtId="49" fontId="2" fillId="4" borderId="6" xfId="0" applyNumberFormat="1" applyFont="1" applyFill="1" applyBorder="1" applyAlignment="1" applyProtection="1">
      <alignment vertical="top"/>
      <protection locked="0"/>
    </xf>
    <xf numFmtId="0" fontId="8" fillId="0" borderId="0" xfId="0" applyFont="1" applyBorder="1" applyAlignment="1">
      <alignment horizontal="left" vertical="center" indent="1"/>
    </xf>
    <xf numFmtId="0" fontId="8" fillId="4" borderId="0" xfId="0" applyFont="1" applyFill="1" applyBorder="1" applyAlignment="1" applyProtection="1">
      <alignment horizontal="left" vertical="center" indent="1"/>
      <protection locked="0"/>
    </xf>
    <xf numFmtId="0" fontId="7" fillId="4" borderId="13" xfId="0" applyFont="1" applyFill="1" applyBorder="1" applyAlignment="1" applyProtection="1">
      <alignment horizontal="right" vertical="center"/>
      <protection locked="0"/>
    </xf>
    <xf numFmtId="0" fontId="12" fillId="4" borderId="30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14" fillId="0" borderId="47" xfId="0" applyFont="1" applyBorder="1" applyAlignment="1">
      <alignment horizontal="right" vertical="center" indent="1"/>
    </xf>
    <xf numFmtId="0" fontId="14" fillId="0" borderId="48" xfId="0" applyFont="1" applyBorder="1" applyAlignment="1">
      <alignment horizontal="right" vertical="center" indent="1"/>
    </xf>
    <xf numFmtId="179" fontId="14" fillId="0" borderId="49" xfId="0" applyNumberFormat="1" applyFont="1" applyBorder="1" applyAlignment="1">
      <alignment horizontal="right" vertical="center"/>
    </xf>
    <xf numFmtId="179" fontId="14" fillId="0" borderId="47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98728</xdr:colOff>
      <xdr:row>39</xdr:row>
      <xdr:rowOff>32918</xdr:rowOff>
    </xdr:from>
    <xdr:to>
      <xdr:col>3</xdr:col>
      <xdr:colOff>198120</xdr:colOff>
      <xdr:row>41</xdr:row>
      <xdr:rowOff>43521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568" y="8262518"/>
          <a:ext cx="1112852" cy="376363"/>
        </a:xfrm>
        <a:prstGeom prst="rect">
          <a:avLst/>
        </a:prstGeom>
      </xdr:spPr>
    </xdr:pic>
    <xdr:clientData/>
  </xdr:twoCellAnchor>
  <xdr:twoCellAnchor editAs="oneCell">
    <xdr:from>
      <xdr:col>9</xdr:col>
      <xdr:colOff>115957</xdr:colOff>
      <xdr:row>39</xdr:row>
      <xdr:rowOff>29820</xdr:rowOff>
    </xdr:from>
    <xdr:to>
      <xdr:col>11</xdr:col>
      <xdr:colOff>474478</xdr:colOff>
      <xdr:row>41</xdr:row>
      <xdr:rowOff>45720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4997" y="8259420"/>
          <a:ext cx="1133856" cy="381660"/>
        </a:xfrm>
        <a:prstGeom prst="rect">
          <a:avLst/>
        </a:prstGeom>
      </xdr:spPr>
    </xdr:pic>
    <xdr:clientData/>
  </xdr:twoCellAnchor>
  <xdr:oneCellAnchor>
    <xdr:from>
      <xdr:col>3</xdr:col>
      <xdr:colOff>281940</xdr:colOff>
      <xdr:row>39</xdr:row>
      <xdr:rowOff>3075</xdr:rowOff>
    </xdr:from>
    <xdr:ext cx="1310640" cy="423449"/>
    <xdr:sp macro="" textlink="" fLocksText="0">
      <xdr:nvSpPr>
        <xdr:cNvPr id="11" name="テキスト ボックス 10"/>
        <xdr:cNvSpPr txBox="1"/>
      </xdr:nvSpPr>
      <xdr:spPr>
        <a:xfrm>
          <a:off x="1539240" y="8232675"/>
          <a:ext cx="1310640" cy="42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株式会社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USEN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●●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82495</xdr:colOff>
      <xdr:row>41</xdr:row>
      <xdr:rowOff>107032</xdr:rowOff>
    </xdr:from>
    <xdr:ext cx="2073965" cy="403508"/>
    <xdr:sp macro="" textlink="">
      <xdr:nvSpPr>
        <xdr:cNvPr id="12" name="テキスト ボックス 11"/>
        <xdr:cNvSpPr txBox="1"/>
      </xdr:nvSpPr>
      <xdr:spPr>
        <a:xfrm>
          <a:off x="3823915" y="9052912"/>
          <a:ext cx="2073965" cy="40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>
          <a:noAutofit/>
        </a:bodyPr>
        <a:lstStyle/>
        <a:p>
          <a:pPr>
            <a:lnSpc>
              <a:spcPct val="70000"/>
            </a:lnSpc>
          </a:pP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USEN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少額短期保険 株式会社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70000"/>
            </a:lnSpc>
          </a:pP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〒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141-0021</a:t>
          </a:r>
          <a:r>
            <a:rPr kumimoji="1" lang="ja-JP" altLang="en-US" sz="800" baseline="0">
              <a:latin typeface="Meiryo UI" panose="020B0604030504040204" pitchFamily="50" charset="-128"/>
              <a:ea typeface="Meiryo UI" panose="020B0604030504040204" pitchFamily="50" charset="-128"/>
            </a:rPr>
            <a:t> 東京都品川区上大崎</a:t>
          </a:r>
          <a:r>
            <a:rPr kumimoji="1" lang="en-US" altLang="ja-JP" sz="800" baseline="0">
              <a:latin typeface="Meiryo UI" panose="020B0604030504040204" pitchFamily="50" charset="-128"/>
              <a:ea typeface="Meiryo UI" panose="020B0604030504040204" pitchFamily="50" charset="-128"/>
            </a:rPr>
            <a:t>3-1-1</a:t>
          </a:r>
          <a:br>
            <a:rPr kumimoji="1" lang="en-US" altLang="ja-JP" sz="800" baseline="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800" baseline="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目黒セントラルスクエア</a:t>
          </a:r>
          <a:endParaRPr kumimoji="1"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 editAs="oneCell">
    <xdr:from>
      <xdr:col>1</xdr:col>
      <xdr:colOff>11399</xdr:colOff>
      <xdr:row>12</xdr:row>
      <xdr:rowOff>209697</xdr:rowOff>
    </xdr:from>
    <xdr:to>
      <xdr:col>5</xdr:col>
      <xdr:colOff>196096</xdr:colOff>
      <xdr:row>14</xdr:row>
      <xdr:rowOff>78851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64" y="3270949"/>
          <a:ext cx="2020123" cy="505921"/>
        </a:xfrm>
        <a:prstGeom prst="rect">
          <a:avLst/>
        </a:prstGeom>
      </xdr:spPr>
    </xdr:pic>
    <xdr:clientData/>
  </xdr:twoCellAnchor>
  <xdr:oneCellAnchor>
    <xdr:from>
      <xdr:col>1</xdr:col>
      <xdr:colOff>83820</xdr:colOff>
      <xdr:row>41</xdr:row>
      <xdr:rowOff>85193</xdr:rowOff>
    </xdr:from>
    <xdr:ext cx="2476500" cy="381130"/>
    <xdr:sp macro="" textlink="" fLocksText="0">
      <xdr:nvSpPr>
        <xdr:cNvPr id="8" name="テキスト ボックス 7"/>
        <xdr:cNvSpPr txBox="1"/>
      </xdr:nvSpPr>
      <xdr:spPr>
        <a:xfrm>
          <a:off x="327660" y="8680553"/>
          <a:ext cx="2476500" cy="381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〒xxx-xxxx 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〇〇県〇〇市ｘｘ－ｘｘ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xx-xxxx-xxxx</a:t>
          </a:r>
          <a:r>
            <a:rPr kumimoji="1" lang="en-US" altLang="ja-JP" sz="900" baseline="0">
              <a:latin typeface="Meiryo UI" panose="020B0604030504040204" pitchFamily="50" charset="-128"/>
              <a:ea typeface="Meiryo UI" panose="020B0604030504040204" pitchFamily="50" charset="-128"/>
            </a:rPr>
            <a:t> / FAX</a:t>
          </a:r>
          <a:r>
            <a:rPr kumimoji="1" lang="ja-JP" altLang="en-US" sz="900" baseline="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 baseline="0">
              <a:latin typeface="Meiryo UI" panose="020B0604030504040204" pitchFamily="50" charset="-128"/>
              <a:ea typeface="Meiryo UI" panose="020B0604030504040204" pitchFamily="50" charset="-128"/>
            </a:rPr>
            <a:t>xx-xxxx-xxxx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550399</xdr:colOff>
      <xdr:row>8</xdr:row>
      <xdr:rowOff>13522</xdr:rowOff>
    </xdr:from>
    <xdr:ext cx="1440000" cy="241200"/>
    <xdr:sp macro="" textlink="">
      <xdr:nvSpPr>
        <xdr:cNvPr id="5" name="大かっこ 4"/>
        <xdr:cNvSpPr/>
      </xdr:nvSpPr>
      <xdr:spPr>
        <a:xfrm>
          <a:off x="792137" y="1605839"/>
          <a:ext cx="1440000" cy="241200"/>
        </a:xfrm>
        <a:prstGeom prst="bracketPair">
          <a:avLst>
            <a:gd name="adj" fmla="val 871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54000" tIns="0" rIns="36000" bIns="0" rtlCol="0" anchor="ctr">
          <a:spAutoFit/>
        </a:bodyPr>
        <a:lstStyle/>
        <a:p>
          <a:pPr algn="l">
            <a:lnSpc>
              <a:spcPts val="900"/>
            </a:lnSpc>
          </a:pP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施設内で調理を行う業態：飲食業</a:t>
          </a: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飲食業以外：一般店舗・事務所等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0</xdr:row>
      <xdr:rowOff>62865</xdr:rowOff>
    </xdr:from>
    <xdr:to>
      <xdr:col>24</xdr:col>
      <xdr:colOff>281940</xdr:colOff>
      <xdr:row>13</xdr:row>
      <xdr:rowOff>40005</xdr:rowOff>
    </xdr:to>
    <xdr:sp macro="" textlink="">
      <xdr:nvSpPr>
        <xdr:cNvPr id="2" name="角丸四角形 1"/>
        <xdr:cNvSpPr/>
      </xdr:nvSpPr>
      <xdr:spPr>
        <a:xfrm>
          <a:off x="17175480" y="62865"/>
          <a:ext cx="5204460" cy="2354580"/>
        </a:xfrm>
        <a:prstGeom prst="roundRect">
          <a:avLst>
            <a:gd name="adj" fmla="val 57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このシートは触らないでください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5"/>
  <sheetViews>
    <sheetView showGridLines="0" tabSelected="1" zoomScaleNormal="100" workbookViewId="0">
      <selection activeCell="B1" sqref="B1:N1"/>
    </sheetView>
  </sheetViews>
  <sheetFormatPr defaultColWidth="9.109375" defaultRowHeight="14.4" x14ac:dyDescent="0.4"/>
  <cols>
    <col min="1" max="1" width="3.5546875" style="1" customWidth="1"/>
    <col min="2" max="2" width="8.6640625" style="1" customWidth="1"/>
    <col min="3" max="5" width="6" style="1" customWidth="1"/>
    <col min="6" max="6" width="7.88671875" style="1" customWidth="1"/>
    <col min="7" max="7" width="6.5546875" style="1" customWidth="1"/>
    <col min="8" max="8" width="3.33203125" style="1" customWidth="1"/>
    <col min="9" max="9" width="6.5546875" style="1" customWidth="1"/>
    <col min="10" max="11" width="5.6640625" style="1" customWidth="1"/>
    <col min="12" max="12" width="7.109375" style="1" customWidth="1"/>
    <col min="13" max="13" width="7.33203125" style="1" customWidth="1"/>
    <col min="14" max="14" width="5.6640625" style="1" customWidth="1"/>
    <col min="15" max="15" width="3.88671875" style="1" customWidth="1"/>
    <col min="16" max="26" width="5.6640625" style="1" customWidth="1"/>
    <col min="27" max="16384" width="9.109375" style="1"/>
  </cols>
  <sheetData>
    <row r="1" spans="2:25" ht="31.2" customHeight="1" x14ac:dyDescent="0.4">
      <c r="B1" s="89" t="s">
        <v>15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4.2" customHeight="1" x14ac:dyDescent="0.4"/>
    <row r="3" spans="2:25" ht="18" customHeight="1" x14ac:dyDescent="0.4">
      <c r="K3" s="119">
        <f ca="1">TODAY()</f>
        <v>44131</v>
      </c>
      <c r="L3" s="119"/>
      <c r="M3" s="119"/>
      <c r="N3" s="119"/>
    </row>
    <row r="4" spans="2:25" ht="9" customHeight="1" x14ac:dyDescent="0.4">
      <c r="N4" s="15"/>
    </row>
    <row r="5" spans="2:25" ht="24" customHeight="1" x14ac:dyDescent="0.4">
      <c r="B5" s="110"/>
      <c r="C5" s="110"/>
      <c r="D5" s="110"/>
      <c r="E5" s="110"/>
      <c r="F5" s="110"/>
      <c r="G5" s="110"/>
      <c r="H5" s="110"/>
      <c r="I5" s="127" t="s">
        <v>45</v>
      </c>
      <c r="J5" s="127"/>
      <c r="N5" s="15"/>
    </row>
    <row r="6" spans="2:25" ht="9.6" customHeight="1" x14ac:dyDescent="0.4"/>
    <row r="7" spans="2:25" ht="8.4" customHeight="1" x14ac:dyDescent="0.4"/>
    <row r="8" spans="2:25" ht="21" customHeight="1" x14ac:dyDescent="0.4">
      <c r="B8" s="20" t="s">
        <v>40</v>
      </c>
      <c r="C8" s="2"/>
      <c r="D8" s="2"/>
      <c r="E8" s="2"/>
      <c r="G8" s="134" t="s">
        <v>9</v>
      </c>
      <c r="H8" s="134"/>
      <c r="I8" s="117">
        <v>200</v>
      </c>
      <c r="J8" s="117"/>
      <c r="K8" s="117"/>
      <c r="M8" s="112" t="s">
        <v>68</v>
      </c>
      <c r="N8" s="112"/>
      <c r="O8" s="7"/>
      <c r="P8" s="7"/>
      <c r="Q8" s="7"/>
    </row>
    <row r="9" spans="2:25" ht="21" customHeight="1" x14ac:dyDescent="0.4">
      <c r="B9" s="21" t="s">
        <v>77</v>
      </c>
      <c r="C9" s="13"/>
      <c r="D9" s="13"/>
      <c r="E9" s="13"/>
      <c r="F9" s="13"/>
      <c r="G9" s="135" t="s">
        <v>5</v>
      </c>
      <c r="H9" s="135"/>
      <c r="I9" s="135"/>
      <c r="J9" s="135"/>
      <c r="K9" s="135"/>
      <c r="M9" s="112"/>
      <c r="N9" s="112"/>
      <c r="O9" s="7"/>
      <c r="P9" s="7"/>
      <c r="Q9" s="7"/>
    </row>
    <row r="10" spans="2:25" ht="21" customHeight="1" x14ac:dyDescent="0.4">
      <c r="B10" s="21" t="s">
        <v>69</v>
      </c>
      <c r="C10" s="13"/>
      <c r="D10" s="13"/>
      <c r="E10" s="13"/>
      <c r="F10" s="13"/>
      <c r="G10" s="135" t="s">
        <v>70</v>
      </c>
      <c r="H10" s="135"/>
      <c r="I10" s="135"/>
      <c r="J10" s="135"/>
      <c r="K10" s="135"/>
      <c r="M10" s="112"/>
      <c r="N10" s="112"/>
      <c r="O10" s="7"/>
      <c r="P10" s="7"/>
      <c r="Q10" s="7"/>
    </row>
    <row r="11" spans="2:25" ht="21" customHeight="1" x14ac:dyDescent="0.4">
      <c r="B11" s="21" t="s">
        <v>1</v>
      </c>
      <c r="C11" s="13"/>
      <c r="D11" s="13"/>
      <c r="E11" s="13"/>
      <c r="F11" s="13"/>
      <c r="G11" s="135" t="s">
        <v>82</v>
      </c>
      <c r="H11" s="135"/>
      <c r="I11" s="135"/>
      <c r="J11" s="135"/>
      <c r="K11" s="135"/>
      <c r="M11" s="112"/>
      <c r="N11" s="112"/>
      <c r="O11" s="7"/>
      <c r="P11" s="7"/>
      <c r="Q11" s="7"/>
    </row>
    <row r="12" spans="2:25" ht="21" customHeight="1" x14ac:dyDescent="0.4">
      <c r="B12" s="21" t="s">
        <v>8</v>
      </c>
      <c r="C12" s="13"/>
      <c r="D12" s="13"/>
      <c r="E12" s="13"/>
      <c r="F12" s="13"/>
      <c r="G12" s="135" t="s">
        <v>64</v>
      </c>
      <c r="H12" s="135"/>
      <c r="I12" s="135"/>
      <c r="J12" s="135"/>
      <c r="K12" s="135"/>
      <c r="M12" s="112"/>
      <c r="N12" s="112"/>
      <c r="O12" s="7"/>
      <c r="P12" s="7"/>
      <c r="Q12" s="7"/>
    </row>
    <row r="13" spans="2:25" ht="16.2" customHeight="1" thickBot="1" x14ac:dyDescent="0.45">
      <c r="O13" s="7"/>
      <c r="P13" s="7"/>
      <c r="Q13" s="7"/>
    </row>
    <row r="14" spans="2:25" ht="33.6" customHeight="1" thickBot="1" x14ac:dyDescent="0.45">
      <c r="G14" s="99" t="str">
        <f>IF(G12="月払","月額保険料",IF(G12="年払（2回分割払）","年額保険料",IF(G12="2年一括払（一時払）","合計保険料")))</f>
        <v>月額保険料</v>
      </c>
      <c r="H14" s="100"/>
      <c r="I14" s="100"/>
      <c r="J14" s="100"/>
      <c r="K14" s="101">
        <f>+L25</f>
        <v>2760</v>
      </c>
      <c r="L14" s="101"/>
      <c r="M14" s="101"/>
      <c r="N14" s="102"/>
      <c r="O14" s="7"/>
      <c r="P14" s="7"/>
    </row>
    <row r="15" spans="2:25" ht="25.2" customHeight="1" x14ac:dyDescent="0.4">
      <c r="E15" s="118" t="s">
        <v>52</v>
      </c>
      <c r="F15" s="118"/>
      <c r="G15" s="118"/>
      <c r="H15" s="118"/>
      <c r="I15" s="118"/>
      <c r="J15" s="118"/>
      <c r="K15" s="118"/>
      <c r="L15" s="118"/>
      <c r="M15" s="118"/>
      <c r="N15" s="118"/>
      <c r="O15" s="7"/>
      <c r="P15" s="7"/>
      <c r="Q15" s="7"/>
      <c r="R15" s="7"/>
    </row>
    <row r="16" spans="2:25" ht="21.6" customHeight="1" x14ac:dyDescent="0.4">
      <c r="B16" s="22" t="s">
        <v>0</v>
      </c>
      <c r="C16" s="23"/>
      <c r="D16" s="23"/>
      <c r="E16" s="23"/>
      <c r="F16" s="23"/>
      <c r="G16" s="23"/>
      <c r="H16" s="23"/>
      <c r="I16" s="109" t="s">
        <v>46</v>
      </c>
      <c r="J16" s="109"/>
      <c r="K16" s="23"/>
      <c r="L16" s="105" t="s">
        <v>37</v>
      </c>
      <c r="M16" s="105"/>
      <c r="N16" s="106"/>
      <c r="O16" s="7"/>
      <c r="P16" s="7"/>
      <c r="Q16" s="7"/>
      <c r="R16" s="7"/>
    </row>
    <row r="17" spans="2:18" ht="21.6" customHeight="1" x14ac:dyDescent="0.4">
      <c r="B17" s="24"/>
      <c r="C17" s="25" t="s">
        <v>31</v>
      </c>
      <c r="D17" s="26"/>
      <c r="E17" s="26"/>
      <c r="F17" s="26"/>
      <c r="G17" s="26"/>
      <c r="H17" s="103">
        <f>+I8</f>
        <v>200</v>
      </c>
      <c r="I17" s="103"/>
      <c r="J17" s="26" t="s">
        <v>4</v>
      </c>
      <c r="K17" s="26"/>
      <c r="L17" s="92">
        <f>INDEX(M!$B$2:$P$4,MATCH($G$9,M!$A$2:$A$4,0),MATCH(見積書!G12&amp;見積書!I8,M!B1:P1,0))</f>
        <v>2270</v>
      </c>
      <c r="M17" s="93"/>
      <c r="N17" s="27"/>
      <c r="O17" s="7"/>
      <c r="P17" s="7"/>
      <c r="Q17" s="7"/>
      <c r="R17" s="7"/>
    </row>
    <row r="18" spans="2:18" ht="21.6" customHeight="1" x14ac:dyDescent="0.4">
      <c r="B18" s="24"/>
      <c r="C18" s="25" t="s">
        <v>32</v>
      </c>
      <c r="D18" s="26"/>
      <c r="E18" s="26"/>
      <c r="F18" s="26"/>
      <c r="G18" s="26"/>
      <c r="H18" s="104">
        <v>1000</v>
      </c>
      <c r="I18" s="104"/>
      <c r="J18" s="26" t="s">
        <v>4</v>
      </c>
      <c r="K18" s="26"/>
      <c r="L18" s="94"/>
      <c r="M18" s="95"/>
      <c r="N18" s="28"/>
      <c r="O18" s="7"/>
      <c r="P18" s="7"/>
      <c r="Q18" s="7"/>
      <c r="R18" s="7"/>
    </row>
    <row r="19" spans="2:18" ht="21.6" customHeight="1" x14ac:dyDescent="0.4">
      <c r="B19" s="29"/>
      <c r="C19" s="30" t="s">
        <v>48</v>
      </c>
      <c r="D19" s="31"/>
      <c r="E19" s="31"/>
      <c r="F19" s="31"/>
      <c r="G19" s="31"/>
      <c r="H19" s="98">
        <v>1000</v>
      </c>
      <c r="I19" s="98"/>
      <c r="J19" s="31" t="s">
        <v>4</v>
      </c>
      <c r="K19" s="31"/>
      <c r="L19" s="96"/>
      <c r="M19" s="97"/>
      <c r="N19" s="32"/>
      <c r="O19" s="7"/>
      <c r="P19" s="7"/>
      <c r="Q19" s="7"/>
      <c r="R19" s="7"/>
    </row>
    <row r="20" spans="2:18" ht="21.6" customHeight="1" x14ac:dyDescent="0.4">
      <c r="B20" s="76" t="s">
        <v>71</v>
      </c>
      <c r="C20" s="77"/>
      <c r="D20" s="78"/>
      <c r="E20" s="78"/>
      <c r="F20" s="78"/>
      <c r="G20" s="78"/>
      <c r="H20" s="79"/>
      <c r="I20" s="121"/>
      <c r="J20" s="121"/>
      <c r="K20" s="78"/>
      <c r="L20" s="122">
        <f>+IF(G10="付加しない","－",INDEX(M!$B$9:$D$12,MATCH($B$20,M!$A$9:$A$12,0),MATCH($G$12,M!$B$8:$D$8,0)))</f>
        <v>490</v>
      </c>
      <c r="M20" s="123"/>
      <c r="N20" s="28"/>
      <c r="O20" s="7"/>
      <c r="P20" s="7"/>
      <c r="Q20" s="7"/>
      <c r="R20" s="7"/>
    </row>
    <row r="21" spans="2:18" ht="21.6" customHeight="1" x14ac:dyDescent="0.4">
      <c r="B21" s="22" t="s">
        <v>1</v>
      </c>
      <c r="C21" s="23"/>
      <c r="D21" s="33" t="s">
        <v>38</v>
      </c>
      <c r="E21" s="23" t="str">
        <f>IF(G11="無","－",G11)</f>
        <v>－</v>
      </c>
      <c r="F21" s="23"/>
      <c r="G21" s="23"/>
      <c r="H21" s="23"/>
      <c r="I21" s="23"/>
      <c r="J21" s="23"/>
      <c r="K21" s="34"/>
      <c r="L21" s="35"/>
      <c r="M21" s="35"/>
      <c r="N21" s="36"/>
      <c r="O21" s="7"/>
      <c r="P21" s="7"/>
      <c r="Q21" s="7"/>
      <c r="R21" s="7"/>
    </row>
    <row r="22" spans="2:18" ht="21.6" customHeight="1" x14ac:dyDescent="0.4">
      <c r="B22" s="37"/>
      <c r="C22" s="38" t="str">
        <f>IF(G11="無","",IF(G11="飲食業特約",M!A15,IF(G11="理美容サロン業特約",M!B15,IF(G11="小売業特約",M!C15))))</f>
        <v/>
      </c>
      <c r="D22" s="26"/>
      <c r="E22" s="26"/>
      <c r="F22" s="26"/>
      <c r="G22" s="26"/>
      <c r="H22" s="39"/>
      <c r="I22" s="115" t="str">
        <f>IF(G11="無","","1,000 万円")</f>
        <v/>
      </c>
      <c r="J22" s="115"/>
      <c r="K22" s="40"/>
      <c r="L22" s="92" t="str">
        <f>+IF(G11="無","－",INDEX(M!$B$9:$D$12,MATCH($E$21,M!$A$9:$A$12,0),MATCH($G$12,M!$B$8:$D$8,0)))</f>
        <v>－</v>
      </c>
      <c r="M22" s="93"/>
      <c r="N22" s="41"/>
      <c r="O22" s="7"/>
      <c r="P22" s="7"/>
      <c r="Q22" s="7"/>
      <c r="R22" s="7"/>
    </row>
    <row r="23" spans="2:18" ht="21.6" customHeight="1" x14ac:dyDescent="0.4">
      <c r="B23" s="37"/>
      <c r="C23" s="38" t="str">
        <f>IF(G11="無","",IF(G11="飲食業特約",M!A16,IF(G11="理美容サロン業特約",M!B16,IF(G11="小売業特約",M!C16))))</f>
        <v/>
      </c>
      <c r="D23" s="26"/>
      <c r="E23" s="26"/>
      <c r="F23" s="26"/>
      <c r="G23" s="26"/>
      <c r="H23" s="42"/>
      <c r="I23" s="116"/>
      <c r="J23" s="116"/>
      <c r="K23" s="43"/>
      <c r="L23" s="94"/>
      <c r="M23" s="95"/>
      <c r="N23" s="44"/>
    </row>
    <row r="24" spans="2:18" ht="21.6" customHeight="1" thickBot="1" x14ac:dyDescent="0.45">
      <c r="B24" s="37"/>
      <c r="C24" s="45" t="str">
        <f>IF(G11="無","",IF(G11="飲食業特約",M!A17,IF(G11="理美容サロン業特約",M!B17,IF(G11="小売業特約",M!C17))))</f>
        <v/>
      </c>
      <c r="D24" s="46"/>
      <c r="E24" s="46"/>
      <c r="F24" s="46"/>
      <c r="G24" s="46"/>
      <c r="H24" s="47"/>
      <c r="I24" s="116"/>
      <c r="J24" s="116"/>
      <c r="K24" s="43"/>
      <c r="L24" s="107"/>
      <c r="M24" s="108"/>
      <c r="N24" s="44"/>
    </row>
    <row r="25" spans="2:18" ht="24" customHeight="1" thickTop="1" x14ac:dyDescent="0.4">
      <c r="B25" s="144" t="s">
        <v>42</v>
      </c>
      <c r="C25" s="145"/>
      <c r="D25" s="145"/>
      <c r="E25" s="145"/>
      <c r="F25" s="145"/>
      <c r="G25" s="145"/>
      <c r="H25" s="145"/>
      <c r="I25" s="145"/>
      <c r="J25" s="145"/>
      <c r="K25" s="146"/>
      <c r="L25" s="90">
        <f>SUM(L16:M24)</f>
        <v>2760</v>
      </c>
      <c r="M25" s="91"/>
      <c r="N25" s="48"/>
    </row>
    <row r="26" spans="2:18" ht="5.4" customHeight="1" thickBot="1" x14ac:dyDescent="0.45">
      <c r="B26" s="16"/>
    </row>
    <row r="27" spans="2:18" ht="23.4" customHeight="1" x14ac:dyDescent="0.4">
      <c r="B27" s="124" t="s">
        <v>47</v>
      </c>
      <c r="C27" s="125"/>
      <c r="D27" s="125"/>
      <c r="E27" s="126" t="s">
        <v>65</v>
      </c>
      <c r="F27" s="126"/>
      <c r="G27" s="126"/>
      <c r="H27" s="126"/>
      <c r="I27" s="120"/>
      <c r="J27" s="120"/>
      <c r="K27" s="66"/>
      <c r="L27" s="66"/>
      <c r="M27" s="66"/>
      <c r="N27" s="67"/>
    </row>
    <row r="28" spans="2:18" ht="23.4" customHeight="1" x14ac:dyDescent="0.4">
      <c r="B28" s="68"/>
      <c r="C28" s="52" t="s">
        <v>48</v>
      </c>
      <c r="D28" s="26"/>
      <c r="E28" s="26"/>
      <c r="F28" s="26"/>
      <c r="G28" s="26"/>
      <c r="H28" s="57"/>
      <c r="I28" s="136"/>
      <c r="J28" s="136"/>
      <c r="K28" s="26"/>
      <c r="L28" s="113" t="str">
        <f>IF(I28="","",IF(I28="1 億円",IFERROR(INDEX(M!$B$23:$D$25,MATCH($I$27,M!$A$23:$A$25,0),MATCH($G$12,M!$B$22:$D$22,0)),"")))</f>
        <v/>
      </c>
      <c r="M28" s="114"/>
      <c r="N28" s="69"/>
    </row>
    <row r="29" spans="2:18" ht="23.4" customHeight="1" x14ac:dyDescent="0.4">
      <c r="B29" s="68"/>
      <c r="C29" s="75"/>
      <c r="D29" s="56" t="s">
        <v>67</v>
      </c>
      <c r="E29" s="53"/>
      <c r="F29" s="53"/>
      <c r="G29" s="53"/>
      <c r="H29" s="74"/>
      <c r="I29" s="111"/>
      <c r="J29" s="111"/>
      <c r="K29" s="53"/>
      <c r="L29" s="113" t="str">
        <f>IF(I29="","",IF(I28="","－",IFERROR(INDEX(M!$B$37:$D$39,MATCH($I$27,M!$A$37:$A$39,0),MATCH($G$12,M!$B$36:$D$36,0)),"")))</f>
        <v/>
      </c>
      <c r="M29" s="114"/>
      <c r="N29" s="70"/>
    </row>
    <row r="30" spans="2:18" ht="23.4" customHeight="1" x14ac:dyDescent="0.4">
      <c r="B30" s="68"/>
      <c r="C30" s="52" t="s">
        <v>49</v>
      </c>
      <c r="D30" s="53"/>
      <c r="E30" s="53"/>
      <c r="F30" s="53"/>
      <c r="G30" s="53"/>
      <c r="H30" s="55"/>
      <c r="I30" s="138" t="str">
        <f>+IF(E31="","",IF(I27="飲食業","１億円",IF(I27="理美容サロン業","1000万円","")))</f>
        <v/>
      </c>
      <c r="J30" s="138"/>
      <c r="K30" s="53"/>
      <c r="L30" s="83" t="str">
        <f>IF(OR(I30="",E31=""),"",IF(AND(I27&lt;&gt;"飲食業",I27&lt;&gt;"理美容サロン業"),"－",INDEX(M!$B$28:$G$33,MATCH($E$31,M!$A$28:$A$33,0),MATCH($G$12&amp;$I$27,M!$B$27:$G$27,0))))</f>
        <v/>
      </c>
      <c r="M30" s="84"/>
      <c r="N30" s="70"/>
    </row>
    <row r="31" spans="2:18" ht="16.8" thickBot="1" x14ac:dyDescent="0.45">
      <c r="B31" s="68"/>
      <c r="C31" s="58" t="s">
        <v>50</v>
      </c>
      <c r="D31" s="54"/>
      <c r="E31" s="137"/>
      <c r="F31" s="137"/>
      <c r="G31" s="137"/>
      <c r="H31" s="59" t="s">
        <v>51</v>
      </c>
      <c r="I31" s="139"/>
      <c r="J31" s="139"/>
      <c r="K31" s="54"/>
      <c r="L31" s="85"/>
      <c r="M31" s="86"/>
      <c r="N31" s="71"/>
    </row>
    <row r="32" spans="2:18" ht="24" customHeight="1" thickTop="1" thickBot="1" x14ac:dyDescent="0.25">
      <c r="B32" s="87" t="s">
        <v>95</v>
      </c>
      <c r="C32" s="88"/>
      <c r="D32" s="88"/>
      <c r="E32" s="88"/>
      <c r="F32" s="88"/>
      <c r="G32" s="88"/>
      <c r="H32" s="88"/>
      <c r="I32" s="140" t="str">
        <f>+IF(G12="月払","月額合計","年額合計")</f>
        <v>月額合計</v>
      </c>
      <c r="J32" s="140"/>
      <c r="K32" s="141"/>
      <c r="L32" s="142">
        <f>SUM(L28:M30)</f>
        <v>0</v>
      </c>
      <c r="M32" s="143"/>
      <c r="N32" s="72"/>
    </row>
    <row r="33" spans="2:14" ht="21.6" customHeight="1" x14ac:dyDescent="0.3">
      <c r="B33" s="60" t="s">
        <v>41</v>
      </c>
      <c r="N33" s="73"/>
    </row>
    <row r="34" spans="2:14" ht="17.399999999999999" customHeight="1" x14ac:dyDescent="0.4">
      <c r="B34" s="4" t="s">
        <v>39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2:14" x14ac:dyDescent="0.4">
      <c r="B35" s="1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30"/>
    </row>
    <row r="36" spans="2:14" x14ac:dyDescent="0.4">
      <c r="B36" s="128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30"/>
    </row>
    <row r="37" spans="2:14" x14ac:dyDescent="0.4"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</row>
    <row r="38" spans="2:14" ht="9" customHeight="1" x14ac:dyDescent="0.4"/>
    <row r="39" spans="2:14" x14ac:dyDescent="0.4">
      <c r="B39" s="49" t="s">
        <v>43</v>
      </c>
      <c r="C39" s="5"/>
      <c r="D39" s="5"/>
      <c r="E39" s="5"/>
      <c r="F39" s="5"/>
      <c r="G39" s="5"/>
      <c r="H39" s="6"/>
      <c r="J39" s="49" t="s">
        <v>44</v>
      </c>
      <c r="K39" s="5"/>
      <c r="L39" s="5"/>
      <c r="M39" s="5"/>
      <c r="N39" s="6"/>
    </row>
    <row r="40" spans="2:14" x14ac:dyDescent="0.4">
      <c r="B40" s="17"/>
      <c r="C40" s="7"/>
      <c r="D40" s="7"/>
      <c r="E40" s="7"/>
      <c r="F40" s="7"/>
      <c r="G40" s="7"/>
      <c r="H40" s="18"/>
      <c r="I40" s="7"/>
      <c r="J40" s="17"/>
      <c r="K40" s="7"/>
      <c r="L40" s="7"/>
      <c r="M40" s="7"/>
      <c r="N40" s="18"/>
    </row>
    <row r="41" spans="2:14" x14ac:dyDescent="0.4">
      <c r="B41" s="17"/>
      <c r="C41" s="7"/>
      <c r="D41" s="7"/>
      <c r="E41" s="7"/>
      <c r="F41" s="7"/>
      <c r="G41" s="7"/>
      <c r="H41" s="18"/>
      <c r="I41" s="7"/>
      <c r="J41" s="17"/>
      <c r="K41" s="7"/>
      <c r="L41" s="7"/>
      <c r="M41" s="7"/>
      <c r="N41" s="18"/>
    </row>
    <row r="42" spans="2:14" ht="14.25" customHeight="1" x14ac:dyDescent="0.4">
      <c r="B42" s="17"/>
      <c r="C42" s="7"/>
      <c r="D42" s="7"/>
      <c r="E42" s="7"/>
      <c r="F42" s="7"/>
      <c r="G42" s="7"/>
      <c r="H42" s="18"/>
      <c r="I42" s="7"/>
      <c r="J42" s="17"/>
      <c r="K42" s="7"/>
      <c r="L42" s="7"/>
      <c r="M42" s="7"/>
      <c r="N42" s="18"/>
    </row>
    <row r="43" spans="2:14" x14ac:dyDescent="0.4">
      <c r="B43" s="17"/>
      <c r="C43" s="7"/>
      <c r="D43" s="7"/>
      <c r="E43" s="7"/>
      <c r="F43" s="7"/>
      <c r="G43" s="7"/>
      <c r="H43" s="18"/>
      <c r="I43" s="7"/>
      <c r="J43" s="17"/>
      <c r="K43" s="7"/>
      <c r="L43" s="7"/>
      <c r="M43" s="7"/>
      <c r="N43" s="18"/>
    </row>
    <row r="44" spans="2:14" x14ac:dyDescent="0.4">
      <c r="B44" s="50"/>
      <c r="C44" s="2"/>
      <c r="D44" s="2"/>
      <c r="E44" s="2"/>
      <c r="F44" s="2"/>
      <c r="G44" s="2"/>
      <c r="H44" s="51"/>
      <c r="I44" s="7"/>
      <c r="J44" s="50"/>
      <c r="K44" s="2"/>
      <c r="L44" s="2"/>
      <c r="M44" s="2"/>
      <c r="N44" s="51"/>
    </row>
    <row r="45" spans="2:14" ht="6" customHeight="1" x14ac:dyDescent="0.4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</sheetData>
  <sheetProtection password="D837" sheet="1" objects="1" scenarios="1"/>
  <mergeCells count="41">
    <mergeCell ref="B27:D27"/>
    <mergeCell ref="E27:H27"/>
    <mergeCell ref="I5:J5"/>
    <mergeCell ref="B35:N37"/>
    <mergeCell ref="G8:H8"/>
    <mergeCell ref="G9:K9"/>
    <mergeCell ref="I28:J28"/>
    <mergeCell ref="E31:G31"/>
    <mergeCell ref="I30:J31"/>
    <mergeCell ref="I32:K32"/>
    <mergeCell ref="L32:M32"/>
    <mergeCell ref="L28:M28"/>
    <mergeCell ref="G11:K11"/>
    <mergeCell ref="G12:K12"/>
    <mergeCell ref="B25:K25"/>
    <mergeCell ref="G10:K10"/>
    <mergeCell ref="L29:M29"/>
    <mergeCell ref="I22:J24"/>
    <mergeCell ref="I8:K8"/>
    <mergeCell ref="E15:N15"/>
    <mergeCell ref="K3:N3"/>
    <mergeCell ref="M8:N8"/>
    <mergeCell ref="I27:J27"/>
    <mergeCell ref="I20:J20"/>
    <mergeCell ref="L20:M20"/>
    <mergeCell ref="L30:M31"/>
    <mergeCell ref="B32:H32"/>
    <mergeCell ref="B1:N1"/>
    <mergeCell ref="L25:M25"/>
    <mergeCell ref="L17:M19"/>
    <mergeCell ref="H19:I19"/>
    <mergeCell ref="G14:J14"/>
    <mergeCell ref="K14:N14"/>
    <mergeCell ref="H17:I17"/>
    <mergeCell ref="H18:I18"/>
    <mergeCell ref="L16:N16"/>
    <mergeCell ref="L22:M24"/>
    <mergeCell ref="I16:J16"/>
    <mergeCell ref="B5:H5"/>
    <mergeCell ref="I29:J29"/>
    <mergeCell ref="M9:N12"/>
  </mergeCells>
  <phoneticPr fontId="3"/>
  <dataValidations count="10">
    <dataValidation type="list" allowBlank="1" showInputMessage="1" showErrorMessage="1" sqref="I5">
      <formula1>"様,御中"</formula1>
    </dataValidation>
    <dataValidation type="list" allowBlank="1" showInputMessage="1" showErrorMessage="1" sqref="I8">
      <formula1>"200,400,600,800,1000"</formula1>
    </dataValidation>
    <dataValidation type="list" allowBlank="1" showInputMessage="1" showErrorMessage="1" sqref="I27:J27">
      <formula1>"飲食業,理美容サロン業,一般店舗・事務所等"</formula1>
    </dataValidation>
    <dataValidation type="list" allowBlank="1" showInputMessage="1" showErrorMessage="1" sqref="G12">
      <formula1>"月払,年払（2回分割払）,2年一括払（一時払）"</formula1>
    </dataValidation>
    <dataValidation type="list" allowBlank="1" showInputMessage="1" showErrorMessage="1" sqref="I28:J28">
      <formula1>"1 億円"</formula1>
    </dataValidation>
    <dataValidation type="list" allowBlank="1" showInputMessage="1" showErrorMessage="1" sqref="E31">
      <formula1>"0～3000万円,3000万～5000万円,5000万～7000万円,7000万～1億円,1億～1.5億円,1.5億～2億円"</formula1>
    </dataValidation>
    <dataValidation type="list" allowBlank="1" showInputMessage="1" showErrorMessage="1" sqref="I29:J29">
      <formula1>"1000万円"</formula1>
    </dataValidation>
    <dataValidation type="list" allowBlank="1" showInputMessage="1" showErrorMessage="1" sqref="G10">
      <formula1>"付加する,付加しない"</formula1>
    </dataValidation>
    <dataValidation type="list" allowBlank="1" showInputMessage="1" showErrorMessage="1" sqref="G9:K9">
      <formula1>業態</formula1>
    </dataValidation>
    <dataValidation type="list" allowBlank="1" showInputMessage="1" showErrorMessage="1" sqref="G11:K11">
      <formula1>INDIRECT(G9)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showGridLines="0" topLeftCell="Q1" workbookViewId="0">
      <selection activeCell="Q1" sqref="Q1"/>
    </sheetView>
  </sheetViews>
  <sheetFormatPr defaultColWidth="9.109375" defaultRowHeight="14.4" x14ac:dyDescent="0.4"/>
  <cols>
    <col min="1" max="1" width="23.5546875" style="1" hidden="1" customWidth="1"/>
    <col min="2" max="4" width="18.77734375" style="1" hidden="1" customWidth="1"/>
    <col min="5" max="5" width="9" style="1" hidden="1" customWidth="1"/>
    <col min="6" max="6" width="10.33203125" style="1" hidden="1" customWidth="1"/>
    <col min="7" max="8" width="22.6640625" style="1" hidden="1" customWidth="1"/>
    <col min="9" max="9" width="18.44140625" style="1" hidden="1" customWidth="1"/>
    <col min="10" max="10" width="14.21875" style="14" hidden="1" customWidth="1"/>
    <col min="11" max="11" width="16.44140625" style="1" hidden="1" customWidth="1"/>
    <col min="12" max="15" width="10.6640625" style="1" hidden="1" customWidth="1"/>
    <col min="16" max="16" width="13" style="1" hidden="1" customWidth="1"/>
    <col min="17" max="17" width="9.109375" style="1" customWidth="1"/>
    <col min="18" max="16384" width="9.109375" style="1"/>
  </cols>
  <sheetData>
    <row r="1" spans="1:16" x14ac:dyDescent="0.4">
      <c r="A1" s="12"/>
      <c r="B1" s="10" t="s">
        <v>10</v>
      </c>
      <c r="C1" s="10" t="s">
        <v>11</v>
      </c>
      <c r="D1" s="10" t="s">
        <v>12</v>
      </c>
      <c r="E1" s="10" t="s">
        <v>13</v>
      </c>
      <c r="F1" s="10" t="s">
        <v>14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22</v>
      </c>
      <c r="M1" s="10" t="s">
        <v>23</v>
      </c>
      <c r="N1" s="10" t="s">
        <v>24</v>
      </c>
      <c r="O1" s="10" t="s">
        <v>25</v>
      </c>
      <c r="P1" s="10" t="s">
        <v>26</v>
      </c>
    </row>
    <row r="2" spans="1:16" x14ac:dyDescent="0.4">
      <c r="A2" s="9" t="s">
        <v>5</v>
      </c>
      <c r="B2" s="11">
        <v>2270</v>
      </c>
      <c r="C2" s="11">
        <v>2940</v>
      </c>
      <c r="D2" s="11">
        <v>3610</v>
      </c>
      <c r="E2" s="11">
        <v>4290</v>
      </c>
      <c r="F2" s="11">
        <v>4960</v>
      </c>
      <c r="G2" s="11">
        <v>25900</v>
      </c>
      <c r="H2" s="11">
        <v>33600</v>
      </c>
      <c r="I2" s="11">
        <v>41300</v>
      </c>
      <c r="J2" s="11">
        <v>49000</v>
      </c>
      <c r="K2" s="11">
        <v>56700</v>
      </c>
      <c r="L2" s="11">
        <v>49200</v>
      </c>
      <c r="M2" s="11">
        <v>63800</v>
      </c>
      <c r="N2" s="11">
        <v>78500</v>
      </c>
      <c r="O2" s="11">
        <v>93100</v>
      </c>
      <c r="P2" s="11">
        <v>107700</v>
      </c>
    </row>
    <row r="3" spans="1:16" x14ac:dyDescent="0.4">
      <c r="A3" s="9" t="s">
        <v>6</v>
      </c>
      <c r="B3" s="11">
        <v>980</v>
      </c>
      <c r="C3" s="11">
        <v>1280</v>
      </c>
      <c r="D3" s="11">
        <v>1580</v>
      </c>
      <c r="E3" s="11">
        <v>1870</v>
      </c>
      <c r="F3" s="11">
        <v>2170</v>
      </c>
      <c r="G3" s="11">
        <v>11200</v>
      </c>
      <c r="H3" s="11">
        <v>14600</v>
      </c>
      <c r="I3" s="11">
        <v>18000</v>
      </c>
      <c r="J3" s="11">
        <v>21400</v>
      </c>
      <c r="K3" s="11">
        <v>24800</v>
      </c>
      <c r="L3" s="11">
        <v>21300</v>
      </c>
      <c r="M3" s="11">
        <v>27700</v>
      </c>
      <c r="N3" s="11">
        <v>34200</v>
      </c>
      <c r="O3" s="11">
        <v>40700</v>
      </c>
      <c r="P3" s="11">
        <v>47100</v>
      </c>
    </row>
    <row r="4" spans="1:16" x14ac:dyDescent="0.4">
      <c r="A4" s="64" t="s">
        <v>54</v>
      </c>
      <c r="B4" s="65">
        <v>670</v>
      </c>
      <c r="C4" s="65">
        <v>820</v>
      </c>
      <c r="D4" s="65">
        <v>970</v>
      </c>
      <c r="E4" s="65">
        <v>1120</v>
      </c>
      <c r="F4" s="65">
        <v>1270</v>
      </c>
      <c r="G4" s="65">
        <v>7600</v>
      </c>
      <c r="H4" s="65">
        <v>9300</v>
      </c>
      <c r="I4" s="65">
        <v>11000</v>
      </c>
      <c r="J4" s="65">
        <v>12700</v>
      </c>
      <c r="K4" s="65">
        <v>14400</v>
      </c>
      <c r="L4" s="65">
        <v>14400</v>
      </c>
      <c r="M4" s="65">
        <v>17600</v>
      </c>
      <c r="N4" s="65">
        <v>20800</v>
      </c>
      <c r="O4" s="65">
        <v>24000</v>
      </c>
      <c r="P4" s="65">
        <v>27200</v>
      </c>
    </row>
    <row r="8" spans="1:16" x14ac:dyDescent="0.4">
      <c r="A8" s="12"/>
      <c r="B8" s="12" t="s">
        <v>7</v>
      </c>
      <c r="C8" s="12" t="s">
        <v>21</v>
      </c>
      <c r="D8" s="12" t="s">
        <v>27</v>
      </c>
      <c r="G8" s="81" t="s">
        <v>78</v>
      </c>
      <c r="H8" s="81" t="s">
        <v>79</v>
      </c>
    </row>
    <row r="9" spans="1:16" x14ac:dyDescent="0.4">
      <c r="A9" s="8" t="s">
        <v>2</v>
      </c>
      <c r="B9" s="11">
        <v>460</v>
      </c>
      <c r="C9" s="11">
        <v>5200</v>
      </c>
      <c r="D9" s="11">
        <v>9900</v>
      </c>
      <c r="G9" s="8" t="s">
        <v>81</v>
      </c>
      <c r="H9" s="80" t="s">
        <v>82</v>
      </c>
    </row>
    <row r="10" spans="1:16" x14ac:dyDescent="0.4">
      <c r="A10" s="8" t="s">
        <v>3</v>
      </c>
      <c r="B10" s="11">
        <v>450</v>
      </c>
      <c r="C10" s="11">
        <v>5100</v>
      </c>
      <c r="D10" s="11">
        <v>9700</v>
      </c>
      <c r="G10" s="8" t="s">
        <v>80</v>
      </c>
      <c r="H10" s="80" t="s">
        <v>3</v>
      </c>
    </row>
    <row r="11" spans="1:16" x14ac:dyDescent="0.4">
      <c r="A11" s="8" t="s">
        <v>75</v>
      </c>
      <c r="B11" s="8">
        <v>560</v>
      </c>
      <c r="C11" s="11">
        <v>6400</v>
      </c>
      <c r="D11" s="11">
        <v>12200</v>
      </c>
      <c r="G11" s="8"/>
      <c r="H11" s="80" t="s">
        <v>75</v>
      </c>
    </row>
    <row r="12" spans="1:16" x14ac:dyDescent="0.4">
      <c r="A12" s="8" t="s">
        <v>76</v>
      </c>
      <c r="B12" s="8">
        <v>490</v>
      </c>
      <c r="C12" s="11">
        <v>5600</v>
      </c>
      <c r="D12" s="11">
        <v>10600</v>
      </c>
    </row>
    <row r="14" spans="1:16" x14ac:dyDescent="0.4">
      <c r="A14" s="19" t="s">
        <v>28</v>
      </c>
      <c r="B14" s="19" t="s">
        <v>29</v>
      </c>
      <c r="C14" s="19" t="s">
        <v>75</v>
      </c>
      <c r="D14" s="19"/>
    </row>
    <row r="15" spans="1:16" x14ac:dyDescent="0.4">
      <c r="A15" s="1" t="s">
        <v>33</v>
      </c>
      <c r="B15" s="1" t="s">
        <v>35</v>
      </c>
      <c r="C15" s="1" t="s">
        <v>72</v>
      </c>
    </row>
    <row r="16" spans="1:16" x14ac:dyDescent="0.4">
      <c r="A16" s="1" t="s">
        <v>30</v>
      </c>
      <c r="B16" s="1" t="s">
        <v>36</v>
      </c>
      <c r="C16" s="1" t="s">
        <v>73</v>
      </c>
    </row>
    <row r="17" spans="1:21" x14ac:dyDescent="0.4">
      <c r="A17" s="1" t="s">
        <v>34</v>
      </c>
      <c r="B17" s="1" t="s">
        <v>34</v>
      </c>
      <c r="C17" s="1" t="s">
        <v>74</v>
      </c>
      <c r="U17" s="14"/>
    </row>
    <row r="18" spans="1:21" x14ac:dyDescent="0.4">
      <c r="U18" s="14"/>
    </row>
    <row r="21" spans="1:21" x14ac:dyDescent="0.4">
      <c r="A21" s="1" t="s">
        <v>53</v>
      </c>
    </row>
    <row r="22" spans="1:21" x14ac:dyDescent="0.4">
      <c r="A22" s="1" t="s">
        <v>57</v>
      </c>
      <c r="B22" s="62" t="s">
        <v>7</v>
      </c>
      <c r="C22" s="62" t="s">
        <v>21</v>
      </c>
      <c r="D22" s="62" t="s">
        <v>59</v>
      </c>
      <c r="U22" s="14"/>
    </row>
    <row r="23" spans="1:21" x14ac:dyDescent="0.4">
      <c r="A23" s="62" t="s">
        <v>54</v>
      </c>
      <c r="B23" s="61">
        <v>250</v>
      </c>
      <c r="C23" s="61">
        <v>3000</v>
      </c>
      <c r="D23" s="61">
        <v>3000</v>
      </c>
      <c r="U23" s="14"/>
    </row>
    <row r="24" spans="1:21" x14ac:dyDescent="0.4">
      <c r="A24" s="62" t="s">
        <v>55</v>
      </c>
      <c r="B24" s="61">
        <v>170</v>
      </c>
      <c r="C24" s="61">
        <v>2040</v>
      </c>
      <c r="D24" s="61">
        <v>2040</v>
      </c>
    </row>
    <row r="25" spans="1:21" ht="15" x14ac:dyDescent="0.4">
      <c r="A25" s="62" t="s">
        <v>56</v>
      </c>
      <c r="B25" s="61">
        <v>100</v>
      </c>
      <c r="C25" s="61">
        <v>1200</v>
      </c>
      <c r="D25" s="61">
        <v>1200</v>
      </c>
      <c r="E25" s="63"/>
    </row>
    <row r="26" spans="1:21" ht="15" x14ac:dyDescent="0.4">
      <c r="E26" s="63"/>
    </row>
    <row r="27" spans="1:21" x14ac:dyDescent="0.4">
      <c r="A27" s="1" t="s">
        <v>58</v>
      </c>
      <c r="B27" s="62" t="s">
        <v>83</v>
      </c>
      <c r="C27" s="62" t="s">
        <v>84</v>
      </c>
      <c r="D27" s="62" t="s">
        <v>85</v>
      </c>
      <c r="E27" s="62" t="s">
        <v>86</v>
      </c>
      <c r="F27" s="62" t="s">
        <v>87</v>
      </c>
      <c r="G27" s="62" t="s">
        <v>88</v>
      </c>
    </row>
    <row r="28" spans="1:21" x14ac:dyDescent="0.4">
      <c r="A28" s="62" t="s">
        <v>60</v>
      </c>
      <c r="B28" s="61">
        <v>490</v>
      </c>
      <c r="C28" s="61">
        <v>5880</v>
      </c>
      <c r="D28" s="61">
        <v>5880</v>
      </c>
      <c r="E28" s="61">
        <v>400</v>
      </c>
      <c r="F28" s="61">
        <v>4800</v>
      </c>
      <c r="G28" s="61">
        <v>4800</v>
      </c>
    </row>
    <row r="29" spans="1:21" x14ac:dyDescent="0.4">
      <c r="A29" s="62" t="s">
        <v>61</v>
      </c>
      <c r="B29" s="61">
        <v>830</v>
      </c>
      <c r="C29" s="61">
        <v>9960</v>
      </c>
      <c r="D29" s="61">
        <v>9960</v>
      </c>
      <c r="E29" s="61">
        <v>1040</v>
      </c>
      <c r="F29" s="61">
        <v>12480</v>
      </c>
      <c r="G29" s="61">
        <v>12480</v>
      </c>
    </row>
    <row r="30" spans="1:21" x14ac:dyDescent="0.4">
      <c r="A30" s="62" t="s">
        <v>62</v>
      </c>
      <c r="B30" s="61">
        <v>1260</v>
      </c>
      <c r="C30" s="61">
        <v>15120</v>
      </c>
      <c r="D30" s="61">
        <v>15120</v>
      </c>
      <c r="E30" s="61">
        <v>1570</v>
      </c>
      <c r="F30" s="61">
        <v>18840</v>
      </c>
      <c r="G30" s="61">
        <v>18840</v>
      </c>
    </row>
    <row r="31" spans="1:21" x14ac:dyDescent="0.4">
      <c r="A31" s="62" t="s">
        <v>63</v>
      </c>
      <c r="B31" s="61">
        <v>1780</v>
      </c>
      <c r="C31" s="61">
        <v>21360</v>
      </c>
      <c r="D31" s="61">
        <v>21360</v>
      </c>
      <c r="E31" s="61">
        <v>2220</v>
      </c>
      <c r="F31" s="61">
        <v>26640</v>
      </c>
      <c r="G31" s="61">
        <v>26640</v>
      </c>
    </row>
    <row r="32" spans="1:21" x14ac:dyDescent="0.4">
      <c r="A32" s="62" t="s">
        <v>89</v>
      </c>
      <c r="B32" s="61">
        <v>2600</v>
      </c>
      <c r="C32" s="61">
        <v>31200</v>
      </c>
      <c r="D32" s="61">
        <v>31200</v>
      </c>
      <c r="E32" s="82" t="s">
        <v>90</v>
      </c>
      <c r="F32" s="82" t="s">
        <v>91</v>
      </c>
      <c r="G32" s="82" t="s">
        <v>90</v>
      </c>
    </row>
    <row r="33" spans="1:7" x14ac:dyDescent="0.4">
      <c r="A33" s="62" t="s">
        <v>92</v>
      </c>
      <c r="B33" s="61">
        <v>3620</v>
      </c>
      <c r="C33" s="61">
        <v>43440</v>
      </c>
      <c r="D33" s="61">
        <v>43440</v>
      </c>
      <c r="E33" s="82" t="s">
        <v>93</v>
      </c>
      <c r="F33" s="82" t="s">
        <v>93</v>
      </c>
      <c r="G33" s="82" t="s">
        <v>94</v>
      </c>
    </row>
    <row r="34" spans="1:7" ht="15" x14ac:dyDescent="0.4">
      <c r="E34" s="63"/>
    </row>
    <row r="36" spans="1:7" x14ac:dyDescent="0.4">
      <c r="A36" s="1" t="s">
        <v>66</v>
      </c>
      <c r="B36" s="62" t="s">
        <v>7</v>
      </c>
      <c r="C36" s="62" t="s">
        <v>21</v>
      </c>
      <c r="D36" s="62" t="s">
        <v>59</v>
      </c>
    </row>
    <row r="37" spans="1:7" x14ac:dyDescent="0.4">
      <c r="A37" s="62" t="s">
        <v>5</v>
      </c>
      <c r="B37" s="61">
        <v>550</v>
      </c>
      <c r="C37" s="61">
        <v>6600</v>
      </c>
      <c r="D37" s="61">
        <v>6600</v>
      </c>
    </row>
    <row r="38" spans="1:7" x14ac:dyDescent="0.4">
      <c r="A38" s="62" t="s">
        <v>54</v>
      </c>
      <c r="B38" s="61">
        <v>420</v>
      </c>
      <c r="C38" s="61">
        <v>5040</v>
      </c>
      <c r="D38" s="61">
        <v>5040</v>
      </c>
    </row>
    <row r="39" spans="1:7" x14ac:dyDescent="0.4">
      <c r="A39" s="62" t="s">
        <v>56</v>
      </c>
      <c r="B39" s="61">
        <v>420</v>
      </c>
      <c r="C39" s="61">
        <v>5040</v>
      </c>
      <c r="D39" s="61">
        <v>5040</v>
      </c>
    </row>
  </sheetData>
  <sheetProtection password="D837" sheet="1" objects="1" scenarios="1"/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見積書</vt:lpstr>
      <vt:lpstr>M</vt:lpstr>
      <vt:lpstr>見積書!Print_Area</vt:lpstr>
      <vt:lpstr>一般店舗・事務所等</vt:lpstr>
      <vt:lpstr>飲食業</vt:lpstr>
      <vt:lpstr>業態</vt:lpstr>
    </vt:vector>
  </TitlesOfParts>
  <Company>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大谷　美哉</cp:lastModifiedBy>
  <cp:lastPrinted>2019-05-23T00:47:47Z</cp:lastPrinted>
  <dcterms:created xsi:type="dcterms:W3CDTF">2018-02-27T07:58:04Z</dcterms:created>
  <dcterms:modified xsi:type="dcterms:W3CDTF">2020-10-27T08:23:08Z</dcterms:modified>
</cp:coreProperties>
</file>