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（旧営業サポート室）\WEB\●営業本部サポートWeb\47_insurance\data\web\"/>
    </mc:Choice>
  </mc:AlternateContent>
  <workbookProtection workbookPassword="D837" lockStructure="1"/>
  <bookViews>
    <workbookView xWindow="0" yWindow="0" windowWidth="23040" windowHeight="9096"/>
  </bookViews>
  <sheets>
    <sheet name="見積書" sheetId="1" r:id="rId1"/>
    <sheet name="M" sheetId="2" state="hidden" r:id="rId2"/>
  </sheets>
  <definedNames>
    <definedName name="_xlnm.Print_Area" localSheetId="0">見積書!$A$1:$O$39</definedName>
    <definedName name="その他">M!$J$9</definedName>
    <definedName name="一般店舗・事務所等">M!$J$9:$J$11</definedName>
    <definedName name="飲食">M!$L$9:$L$14</definedName>
    <definedName name="飲食業">M!$H$9:$H$10</definedName>
    <definedName name="業種">M!$H$8:$J$8</definedName>
    <definedName name="業態">M!$H$8:$I$8</definedName>
    <definedName name="理美容・サロン業">M!$I$9:$I$10</definedName>
    <definedName name="理美容サロン業">M!$M$9:$M$12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E16" i="1"/>
  <c r="C19" i="1" s="1"/>
  <c r="I17" i="1" l="1"/>
  <c r="L17" i="1"/>
  <c r="C17" i="1"/>
  <c r="C18" i="1"/>
  <c r="I24" i="1"/>
  <c r="L24" i="1" s="1"/>
  <c r="L23" i="1" l="1"/>
  <c r="L26" i="1" l="1"/>
  <c r="I26" i="1" l="1"/>
  <c r="G13" i="1" l="1"/>
  <c r="L20" i="1" l="1"/>
  <c r="K13" i="1" s="1"/>
  <c r="K3" i="1" l="1"/>
</calcChain>
</file>

<file path=xl/sharedStrings.xml><?xml version="1.0" encoding="utf-8"?>
<sst xmlns="http://schemas.openxmlformats.org/spreadsheetml/2006/main" count="113" uniqueCount="91">
  <si>
    <t>飲食業</t>
    <rPh sb="0" eb="3">
      <t>インショクギョウ</t>
    </rPh>
    <phoneticPr fontId="3"/>
  </si>
  <si>
    <t>一般店舗・事務所等</t>
    <rPh sb="0" eb="2">
      <t>イッパン</t>
    </rPh>
    <rPh sb="2" eb="4">
      <t>テンポ</t>
    </rPh>
    <rPh sb="5" eb="8">
      <t>ジムショ</t>
    </rPh>
    <rPh sb="8" eb="9">
      <t>トウ</t>
    </rPh>
    <phoneticPr fontId="3"/>
  </si>
  <si>
    <t>月払</t>
    <rPh sb="0" eb="1">
      <t>ツキ</t>
    </rPh>
    <rPh sb="1" eb="2">
      <t>ハラ</t>
    </rPh>
    <phoneticPr fontId="3"/>
  </si>
  <si>
    <t>払込方法</t>
    <rPh sb="0" eb="2">
      <t>ハライコミ</t>
    </rPh>
    <rPh sb="2" eb="4">
      <t>ホウホウ</t>
    </rPh>
    <phoneticPr fontId="3"/>
  </si>
  <si>
    <t>月払200</t>
    <phoneticPr fontId="3"/>
  </si>
  <si>
    <t>月払400</t>
    <phoneticPr fontId="3"/>
  </si>
  <si>
    <t>月払600</t>
    <phoneticPr fontId="3"/>
  </si>
  <si>
    <t>月払800</t>
    <phoneticPr fontId="3"/>
  </si>
  <si>
    <t>月払1000</t>
    <phoneticPr fontId="3"/>
  </si>
  <si>
    <t>御　見　積　書</t>
    <rPh sb="0" eb="1">
      <t>オ</t>
    </rPh>
    <rPh sb="2" eb="3">
      <t>ミ</t>
    </rPh>
    <rPh sb="4" eb="5">
      <t>セキ</t>
    </rPh>
    <rPh sb="6" eb="7">
      <t>ショ</t>
    </rPh>
    <phoneticPr fontId="3"/>
  </si>
  <si>
    <t>年払（2回分割払）200</t>
    <phoneticPr fontId="3"/>
  </si>
  <si>
    <t>年払（2回分割払）400</t>
    <phoneticPr fontId="3"/>
  </si>
  <si>
    <t>年払（2回分割払）600</t>
    <phoneticPr fontId="3"/>
  </si>
  <si>
    <t>年払（2回分割払）800</t>
    <phoneticPr fontId="3"/>
  </si>
  <si>
    <t>年払（2回分割払）1000</t>
    <phoneticPr fontId="3"/>
  </si>
  <si>
    <t>年払（2回分割払）</t>
    <rPh sb="0" eb="2">
      <t>ネンバライ</t>
    </rPh>
    <rPh sb="4" eb="5">
      <t>カイ</t>
    </rPh>
    <rPh sb="5" eb="7">
      <t>ブンカツ</t>
    </rPh>
    <rPh sb="7" eb="8">
      <t>バライ</t>
    </rPh>
    <phoneticPr fontId="3"/>
  </si>
  <si>
    <t>2年一括払（一時払）200</t>
    <phoneticPr fontId="3"/>
  </si>
  <si>
    <t>2年一括払（一時払）400</t>
    <phoneticPr fontId="3"/>
  </si>
  <si>
    <t>2年一括払（一時払）600</t>
    <phoneticPr fontId="3"/>
  </si>
  <si>
    <t>2年一括払（一時払）800</t>
    <phoneticPr fontId="3"/>
  </si>
  <si>
    <t>2年一括払（一時払）1000</t>
    <phoneticPr fontId="3"/>
  </si>
  <si>
    <t>2年一括払（一時払）</t>
    <rPh sb="1" eb="2">
      <t>ネン</t>
    </rPh>
    <rPh sb="2" eb="5">
      <t>イッカツバライ</t>
    </rPh>
    <rPh sb="6" eb="8">
      <t>イチジ</t>
    </rPh>
    <rPh sb="8" eb="9">
      <t>バライ</t>
    </rPh>
    <phoneticPr fontId="3"/>
  </si>
  <si>
    <t>飲食業特約</t>
    <rPh sb="0" eb="3">
      <t>インショクギョウ</t>
    </rPh>
    <rPh sb="3" eb="5">
      <t>トクヤク</t>
    </rPh>
    <phoneticPr fontId="3"/>
  </si>
  <si>
    <t>理美容サロン業特約</t>
    <rPh sb="0" eb="1">
      <t>リ</t>
    </rPh>
    <rPh sb="1" eb="3">
      <t>ビヨウ</t>
    </rPh>
    <rPh sb="6" eb="7">
      <t>ギョウ</t>
    </rPh>
    <rPh sb="7" eb="9">
      <t>トクヤク</t>
    </rPh>
    <phoneticPr fontId="3"/>
  </si>
  <si>
    <t>食中毒見舞保険金</t>
    <rPh sb="0" eb="3">
      <t>ショクチュウドク</t>
    </rPh>
    <rPh sb="3" eb="5">
      <t>ミマイ</t>
    </rPh>
    <rPh sb="5" eb="8">
      <t>ホケンキン</t>
    </rPh>
    <phoneticPr fontId="3"/>
  </si>
  <si>
    <t>生産物賠償責任補償</t>
    <rPh sb="0" eb="3">
      <t>セイサンブツ</t>
    </rPh>
    <rPh sb="3" eb="5">
      <t>バイショウ</t>
    </rPh>
    <rPh sb="5" eb="7">
      <t>セキニン</t>
    </rPh>
    <rPh sb="7" eb="9">
      <t>ホショウ</t>
    </rPh>
    <phoneticPr fontId="3"/>
  </si>
  <si>
    <t>人格権侵害賠償責任補償</t>
    <rPh sb="0" eb="3">
      <t>ジンカクケン</t>
    </rPh>
    <rPh sb="3" eb="5">
      <t>シンガイ</t>
    </rPh>
    <rPh sb="5" eb="7">
      <t>バイショウ</t>
    </rPh>
    <rPh sb="7" eb="9">
      <t>セキニン</t>
    </rPh>
    <rPh sb="9" eb="11">
      <t>ホショウ</t>
    </rPh>
    <phoneticPr fontId="3"/>
  </si>
  <si>
    <t>：</t>
    <phoneticPr fontId="3"/>
  </si>
  <si>
    <t>備考</t>
    <rPh sb="0" eb="2">
      <t>ビコウ</t>
    </rPh>
    <phoneticPr fontId="3"/>
  </si>
  <si>
    <t>合計　</t>
    <rPh sb="0" eb="2">
      <t>ゴウケイ</t>
    </rPh>
    <phoneticPr fontId="3"/>
  </si>
  <si>
    <t>＜取扱代理店＞</t>
    <rPh sb="1" eb="2">
      <t>ト</t>
    </rPh>
    <rPh sb="2" eb="3">
      <t>アツカ</t>
    </rPh>
    <rPh sb="3" eb="6">
      <t>ダイリテン</t>
    </rPh>
    <phoneticPr fontId="3"/>
  </si>
  <si>
    <t>＜引受保険会社＞</t>
    <rPh sb="1" eb="2">
      <t>ヒ</t>
    </rPh>
    <rPh sb="2" eb="3">
      <t>ウ</t>
    </rPh>
    <rPh sb="3" eb="5">
      <t>ホケン</t>
    </rPh>
    <rPh sb="5" eb="7">
      <t>カイシャ</t>
    </rPh>
    <phoneticPr fontId="3"/>
  </si>
  <si>
    <t>御中</t>
  </si>
  <si>
    <t>パワーアッププラン</t>
    <phoneticPr fontId="3"/>
  </si>
  <si>
    <t>　（売上高：</t>
    <rPh sb="2" eb="4">
      <t>ウリアゲ</t>
    </rPh>
    <rPh sb="4" eb="5">
      <t>ダカ</t>
    </rPh>
    <phoneticPr fontId="3"/>
  </si>
  <si>
    <t>）</t>
    <phoneticPr fontId="3"/>
  </si>
  <si>
    <t>※上記金額にパワーアッププラン保険料は含まれておりません</t>
    <rPh sb="1" eb="3">
      <t>ジョウキ</t>
    </rPh>
    <rPh sb="3" eb="5">
      <t>キンガク</t>
    </rPh>
    <rPh sb="15" eb="18">
      <t>ホケンリョウ</t>
    </rPh>
    <rPh sb="19" eb="20">
      <t>フク</t>
    </rPh>
    <phoneticPr fontId="3"/>
  </si>
  <si>
    <t>パワーアッププラン</t>
    <phoneticPr fontId="3"/>
  </si>
  <si>
    <t>理美容サロン業</t>
    <rPh sb="0" eb="1">
      <t>リ</t>
    </rPh>
    <rPh sb="1" eb="3">
      <t>ビヨウ</t>
    </rPh>
    <rPh sb="6" eb="7">
      <t>ギョウ</t>
    </rPh>
    <phoneticPr fontId="3"/>
  </si>
  <si>
    <t>一般店舗・事務所等</t>
    <rPh sb="0" eb="2">
      <t>イッパン</t>
    </rPh>
    <rPh sb="2" eb="4">
      <t>テンポ</t>
    </rPh>
    <rPh sb="5" eb="7">
      <t>ジム</t>
    </rPh>
    <rPh sb="7" eb="8">
      <t>ショ</t>
    </rPh>
    <rPh sb="8" eb="9">
      <t>トウ</t>
    </rPh>
    <phoneticPr fontId="3"/>
  </si>
  <si>
    <t>施設賠償</t>
    <rPh sb="0" eb="2">
      <t>シセツ</t>
    </rPh>
    <rPh sb="2" eb="4">
      <t>バイショウ</t>
    </rPh>
    <phoneticPr fontId="3"/>
  </si>
  <si>
    <t>生産物賠償</t>
    <rPh sb="0" eb="3">
      <t>セイサンブツ</t>
    </rPh>
    <rPh sb="3" eb="5">
      <t>バイショウ</t>
    </rPh>
    <phoneticPr fontId="3"/>
  </si>
  <si>
    <t>2年一括払（一時払）</t>
    <phoneticPr fontId="3"/>
  </si>
  <si>
    <t>0～3000万円</t>
    <rPh sb="6" eb="7">
      <t>マン</t>
    </rPh>
    <rPh sb="7" eb="8">
      <t>エン</t>
    </rPh>
    <phoneticPr fontId="3"/>
  </si>
  <si>
    <t>3000万～5000万円</t>
    <rPh sb="4" eb="5">
      <t>マン</t>
    </rPh>
    <rPh sb="10" eb="11">
      <t>マン</t>
    </rPh>
    <rPh sb="11" eb="12">
      <t>エン</t>
    </rPh>
    <phoneticPr fontId="3"/>
  </si>
  <si>
    <t>5000万～7000万円</t>
    <rPh sb="4" eb="5">
      <t>マン</t>
    </rPh>
    <rPh sb="10" eb="11">
      <t>マン</t>
    </rPh>
    <rPh sb="11" eb="12">
      <t>エン</t>
    </rPh>
    <phoneticPr fontId="3"/>
  </si>
  <si>
    <t>7000万～1億円</t>
    <rPh sb="4" eb="5">
      <t>マン</t>
    </rPh>
    <rPh sb="7" eb="8">
      <t>オク</t>
    </rPh>
    <rPh sb="8" eb="9">
      <t>エン</t>
    </rPh>
    <phoneticPr fontId="3"/>
  </si>
  <si>
    <t>月払</t>
  </si>
  <si>
    <t>※パワーアッププラン上の業種区分</t>
    <rPh sb="10" eb="11">
      <t>ジョウ</t>
    </rPh>
    <rPh sb="12" eb="14">
      <t>ギョウシュ</t>
    </rPh>
    <rPh sb="14" eb="16">
      <t>クブン</t>
    </rPh>
    <phoneticPr fontId="3"/>
  </si>
  <si>
    <t>借家人賠償</t>
    <rPh sb="0" eb="3">
      <t>シャッカニン</t>
    </rPh>
    <rPh sb="3" eb="5">
      <t>バイショウ</t>
    </rPh>
    <phoneticPr fontId="3"/>
  </si>
  <si>
    <t>担当者</t>
    <rPh sb="0" eb="3">
      <t>タントウシャ</t>
    </rPh>
    <phoneticPr fontId="3"/>
  </si>
  <si>
    <t>商品・製品補償</t>
    <rPh sb="0" eb="2">
      <t>ショウヒン</t>
    </rPh>
    <rPh sb="3" eb="5">
      <t>セイヒン</t>
    </rPh>
    <rPh sb="5" eb="7">
      <t>ホショウ</t>
    </rPh>
    <phoneticPr fontId="1"/>
  </si>
  <si>
    <t>生産物賠償</t>
    <rPh sb="0" eb="3">
      <t>セイサンブツ</t>
    </rPh>
    <rPh sb="3" eb="5">
      <t>バイショウ</t>
    </rPh>
    <phoneticPr fontId="1"/>
  </si>
  <si>
    <t>人格権侵害賠償</t>
    <rPh sb="0" eb="3">
      <t>ジンカクケン</t>
    </rPh>
    <rPh sb="3" eb="5">
      <t>シンガイ</t>
    </rPh>
    <rPh sb="5" eb="7">
      <t>バイショウ</t>
    </rPh>
    <phoneticPr fontId="1"/>
  </si>
  <si>
    <t>小売業特約</t>
    <rPh sb="0" eb="5">
      <t>コウリギョウトクヤク</t>
    </rPh>
    <phoneticPr fontId="3"/>
  </si>
  <si>
    <t>無</t>
    <rPh sb="0" eb="1">
      <t>ナシ</t>
    </rPh>
    <phoneticPr fontId="3"/>
  </si>
  <si>
    <t>無</t>
    <rPh sb="0" eb="1">
      <t>ナシ</t>
    </rPh>
    <phoneticPr fontId="3"/>
  </si>
  <si>
    <t>月払理美容サロン業</t>
    <rPh sb="0" eb="1">
      <t>ツキ</t>
    </rPh>
    <rPh sb="1" eb="2">
      <t>ハラ</t>
    </rPh>
    <rPh sb="2" eb="3">
      <t>リ</t>
    </rPh>
    <rPh sb="3" eb="5">
      <t>ビヨウ</t>
    </rPh>
    <rPh sb="8" eb="9">
      <t>ギョウ</t>
    </rPh>
    <phoneticPr fontId="3"/>
  </si>
  <si>
    <t>年払（2回分割払）理美容サロン業</t>
    <rPh sb="0" eb="2">
      <t>ネンバライ</t>
    </rPh>
    <rPh sb="4" eb="5">
      <t>カイ</t>
    </rPh>
    <rPh sb="5" eb="7">
      <t>ブンカツ</t>
    </rPh>
    <rPh sb="7" eb="8">
      <t>バライ</t>
    </rPh>
    <phoneticPr fontId="3"/>
  </si>
  <si>
    <t>2年一括払（一時払）理美容サロン業</t>
    <phoneticPr fontId="3"/>
  </si>
  <si>
    <t>1億～1.5億円</t>
    <rPh sb="6" eb="8">
      <t>オクエン</t>
    </rPh>
    <phoneticPr fontId="2"/>
  </si>
  <si>
    <t>－</t>
    <phoneticPr fontId="3"/>
  </si>
  <si>
    <t>－</t>
    <phoneticPr fontId="3"/>
  </si>
  <si>
    <t>1.5億～2億円</t>
    <rPh sb="6" eb="8">
      <t>オクエン</t>
    </rPh>
    <phoneticPr fontId="2"/>
  </si>
  <si>
    <t>－</t>
    <phoneticPr fontId="3"/>
  </si>
  <si>
    <t>－</t>
    <phoneticPr fontId="3"/>
  </si>
  <si>
    <t>※パワーアッププランの引受保険会社は損保ジャパンです</t>
    <rPh sb="11" eb="13">
      <t>ヒキウケ</t>
    </rPh>
    <rPh sb="13" eb="15">
      <t>ホケン</t>
    </rPh>
    <rPh sb="15" eb="17">
      <t>ガイシャ</t>
    </rPh>
    <rPh sb="18" eb="20">
      <t>ソンポ</t>
    </rPh>
    <phoneticPr fontId="3"/>
  </si>
  <si>
    <t>業種</t>
    <rPh sb="0" eb="2">
      <t>ギョウシュ</t>
    </rPh>
    <phoneticPr fontId="3"/>
  </si>
  <si>
    <t>理美容・サロン業</t>
    <rPh sb="0" eb="3">
      <t>リビヨウ</t>
    </rPh>
    <rPh sb="7" eb="8">
      <t>ギョウ</t>
    </rPh>
    <phoneticPr fontId="3"/>
  </si>
  <si>
    <t>その他</t>
    <rPh sb="2" eb="3">
      <t>タ</t>
    </rPh>
    <phoneticPr fontId="3"/>
  </si>
  <si>
    <t>業務リスク補償</t>
    <rPh sb="0" eb="2">
      <t>ギョウム</t>
    </rPh>
    <rPh sb="5" eb="7">
      <t>ホショウ</t>
    </rPh>
    <phoneticPr fontId="3"/>
  </si>
  <si>
    <t>災害休業補償</t>
    <rPh sb="0" eb="2">
      <t>サイガイ</t>
    </rPh>
    <rPh sb="2" eb="4">
      <t>キュウギョウ</t>
    </rPh>
    <rPh sb="4" eb="6">
      <t>ホショウ</t>
    </rPh>
    <phoneticPr fontId="3"/>
  </si>
  <si>
    <t>飲食業補償</t>
    <rPh sb="0" eb="3">
      <t>インショクギョウ</t>
    </rPh>
    <rPh sb="3" eb="5">
      <t>ホショウ</t>
    </rPh>
    <phoneticPr fontId="3"/>
  </si>
  <si>
    <t>理美容・サロン業補償</t>
    <rPh sb="0" eb="3">
      <t>リビヨウ</t>
    </rPh>
    <rPh sb="7" eb="8">
      <t>ギョウ</t>
    </rPh>
    <rPh sb="8" eb="10">
      <t>ホショウ</t>
    </rPh>
    <phoneticPr fontId="3"/>
  </si>
  <si>
    <t>理美容・サロン業補償</t>
    <rPh sb="0" eb="1">
      <t>リ</t>
    </rPh>
    <rPh sb="1" eb="3">
      <t>ビヨウ</t>
    </rPh>
    <rPh sb="7" eb="8">
      <t>ギョウ</t>
    </rPh>
    <rPh sb="8" eb="10">
      <t>ホショウ</t>
    </rPh>
    <phoneticPr fontId="3"/>
  </si>
  <si>
    <t>受託者賠償責任補償</t>
    <rPh sb="0" eb="2">
      <t>ジュタク</t>
    </rPh>
    <rPh sb="2" eb="3">
      <t>シャ</t>
    </rPh>
    <rPh sb="3" eb="5">
      <t>バイショウ</t>
    </rPh>
    <rPh sb="5" eb="7">
      <t>セキニン</t>
    </rPh>
    <rPh sb="7" eb="9">
      <t>ホショウ</t>
    </rPh>
    <phoneticPr fontId="3"/>
  </si>
  <si>
    <t>施術行為賠償責任補償</t>
    <rPh sb="0" eb="2">
      <t>セジュツ</t>
    </rPh>
    <rPh sb="2" eb="4">
      <t>コウイ</t>
    </rPh>
    <rPh sb="4" eb="6">
      <t>バイショウ</t>
    </rPh>
    <rPh sb="6" eb="8">
      <t>セキニン</t>
    </rPh>
    <rPh sb="8" eb="10">
      <t>ホショウ</t>
    </rPh>
    <phoneticPr fontId="3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</si>
  <si>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3"/>
  </si>
  <si>
    <t>生産物賠償責任保険（PL保険）</t>
    <rPh sb="0" eb="3">
      <t>セイサンブツ</t>
    </rPh>
    <rPh sb="3" eb="5">
      <t>バイショウ</t>
    </rPh>
    <rPh sb="5" eb="7">
      <t>セキニン</t>
    </rPh>
    <rPh sb="7" eb="9">
      <t>ホケン</t>
    </rPh>
    <rPh sb="12" eb="14">
      <t>ホケン</t>
    </rPh>
    <phoneticPr fontId="3"/>
  </si>
  <si>
    <t>理美容サロン業</t>
    <rPh sb="0" eb="3">
      <t>リビヨウ</t>
    </rPh>
    <rPh sb="6" eb="7">
      <t>ギョウ</t>
    </rPh>
    <phoneticPr fontId="3"/>
  </si>
  <si>
    <t>0～3000万円</t>
    <phoneticPr fontId="3"/>
  </si>
  <si>
    <t>3000万～5000万円</t>
    <phoneticPr fontId="3"/>
  </si>
  <si>
    <t>5000万～7000万円</t>
    <phoneticPr fontId="3"/>
  </si>
  <si>
    <t>7000万～1億円</t>
    <phoneticPr fontId="3"/>
  </si>
  <si>
    <t>1億～1.5億円</t>
    <phoneticPr fontId="3"/>
  </si>
  <si>
    <t>1.5億～2億円</t>
    <phoneticPr fontId="3"/>
  </si>
  <si>
    <t>飲食</t>
    <rPh sb="0" eb="2">
      <t>インショク</t>
    </rPh>
    <phoneticPr fontId="3"/>
  </si>
  <si>
    <t>飲食</t>
    <rPh sb="0" eb="2">
      <t>インショク</t>
    </rPh>
    <phoneticPr fontId="3"/>
  </si>
  <si>
    <t>月払飲食</t>
    <rPh sb="0" eb="1">
      <t>ツキ</t>
    </rPh>
    <rPh sb="1" eb="2">
      <t>ハラ</t>
    </rPh>
    <rPh sb="2" eb="4">
      <t>インショク</t>
    </rPh>
    <phoneticPr fontId="3"/>
  </si>
  <si>
    <t>年払（2回分割払）飲食</t>
    <rPh sb="0" eb="2">
      <t>ネンバライ</t>
    </rPh>
    <rPh sb="4" eb="5">
      <t>カイ</t>
    </rPh>
    <rPh sb="5" eb="7">
      <t>ブンカツ</t>
    </rPh>
    <rPh sb="7" eb="8">
      <t>バライ</t>
    </rPh>
    <phoneticPr fontId="3"/>
  </si>
  <si>
    <t>2年一括払（一時払）飲食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</si>
</sst>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#,#00&quot; 円&quot;"/>
    <numFmt numFmtId="178" formatCode="#,##0_ "/>
    <numFmt numFmtId="179" formatCode="#,##0&quot; 円&quot;"/>
  </numFmts>
  <fonts count="18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4" fillId="2" borderId="2" xfId="0" applyFont="1" applyFill="1" applyBorder="1">
      <alignment vertical="center"/>
    </xf>
    <xf numFmtId="38" fontId="2" fillId="0" borderId="2" xfId="1" applyFont="1" applyBorder="1">
      <alignment vertical="center"/>
    </xf>
    <xf numFmtId="0" fontId="5" fillId="2" borderId="2" xfId="0" applyFont="1" applyFill="1" applyBorder="1">
      <alignment vertical="center"/>
    </xf>
    <xf numFmtId="0" fontId="2" fillId="0" borderId="7" xfId="0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22" xfId="0" applyFont="1" applyBorder="1">
      <alignment vertical="center"/>
    </xf>
    <xf numFmtId="0" fontId="2" fillId="4" borderId="0" xfId="0" applyFont="1" applyFill="1">
      <alignment vertical="center"/>
    </xf>
    <xf numFmtId="0" fontId="8" fillId="0" borderId="7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2" xfId="0" applyFont="1" applyBorder="1">
      <alignment vertical="center"/>
    </xf>
    <xf numFmtId="38" fontId="7" fillId="0" borderId="22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8" xfId="0" applyFont="1" applyBorder="1" applyAlignment="1">
      <alignment horizontal="left" vertical="center" indent="1"/>
    </xf>
    <xf numFmtId="0" fontId="7" fillId="0" borderId="29" xfId="0" applyFont="1" applyBorder="1" applyAlignment="1">
      <alignment vertical="center"/>
    </xf>
    <xf numFmtId="0" fontId="7" fillId="0" borderId="23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30" xfId="0" applyFont="1" applyBorder="1" applyAlignment="1">
      <alignment horizontal="left" vertical="center" indent="1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12" fillId="0" borderId="26" xfId="0" applyFont="1" applyBorder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0" xfId="0" applyFont="1" applyAlignment="1"/>
    <xf numFmtId="178" fontId="2" fillId="0" borderId="0" xfId="0" applyNumberFormat="1" applyFont="1">
      <alignment vertical="center"/>
    </xf>
    <xf numFmtId="0" fontId="2" fillId="5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2" fillId="6" borderId="2" xfId="0" applyFont="1" applyFill="1" applyBorder="1">
      <alignment vertical="center"/>
    </xf>
    <xf numFmtId="38" fontId="2" fillId="6" borderId="2" xfId="1" applyFont="1" applyFill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6" xfId="0" applyFont="1" applyBorder="1">
      <alignment vertical="center"/>
    </xf>
    <xf numFmtId="0" fontId="6" fillId="0" borderId="0" xfId="0" applyFont="1" applyAlignment="1">
      <alignment horizontal="right" vertical="top"/>
    </xf>
    <xf numFmtId="0" fontId="7" fillId="0" borderId="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2" fillId="7" borderId="2" xfId="0" applyFont="1" applyFill="1" applyBorder="1">
      <alignment vertical="center"/>
    </xf>
    <xf numFmtId="178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>
      <alignment vertical="center"/>
    </xf>
    <xf numFmtId="0" fontId="2" fillId="6" borderId="0" xfId="0" applyFont="1" applyFill="1">
      <alignment vertical="center"/>
    </xf>
    <xf numFmtId="178" fontId="2" fillId="6" borderId="0" xfId="0" applyNumberFormat="1" applyFont="1" applyFill="1">
      <alignment vertical="center"/>
    </xf>
    <xf numFmtId="0" fontId="2" fillId="8" borderId="2" xfId="0" applyFont="1" applyFill="1" applyBorder="1">
      <alignment vertical="center"/>
    </xf>
    <xf numFmtId="177" fontId="7" fillId="0" borderId="20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0" fontId="15" fillId="0" borderId="42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179" fontId="7" fillId="0" borderId="18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9" fontId="10" fillId="0" borderId="9" xfId="0" applyNumberFormat="1" applyFont="1" applyBorder="1" applyAlignment="1">
      <alignment horizontal="center" vertical="center"/>
    </xf>
    <xf numFmtId="179" fontId="10" fillId="0" borderId="10" xfId="0" applyNumberFormat="1" applyFont="1" applyBorder="1" applyAlignment="1">
      <alignment horizontal="center" vertical="center"/>
    </xf>
    <xf numFmtId="177" fontId="7" fillId="0" borderId="20" xfId="1" applyNumberFormat="1" applyFont="1" applyBorder="1" applyAlignment="1">
      <alignment horizontal="right" vertical="center"/>
    </xf>
    <xf numFmtId="177" fontId="7" fillId="0" borderId="14" xfId="1" applyNumberFormat="1" applyFont="1" applyBorder="1" applyAlignment="1">
      <alignment horizontal="right" vertical="center"/>
    </xf>
    <xf numFmtId="177" fontId="7" fillId="0" borderId="21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26" xfId="1" applyNumberFormat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49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right" vertical="top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6" fillId="3" borderId="47" xfId="0" applyFont="1" applyFill="1" applyBorder="1" applyAlignment="1" applyProtection="1">
      <alignment horizontal="center" vertical="center" shrinkToFit="1"/>
      <protection locked="0"/>
    </xf>
    <xf numFmtId="38" fontId="7" fillId="0" borderId="7" xfId="1" applyFont="1" applyBorder="1" applyAlignment="1">
      <alignment horizontal="center" vertical="center"/>
    </xf>
    <xf numFmtId="177" fontId="7" fillId="0" borderId="48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0" fontId="17" fillId="3" borderId="3" xfId="0" applyFont="1" applyFill="1" applyBorder="1" applyAlignment="1" applyProtection="1">
      <alignment horizontal="left" vertical="top" wrapText="1"/>
      <protection locked="0"/>
    </xf>
    <xf numFmtId="0" fontId="17" fillId="3" borderId="4" xfId="0" applyFont="1" applyFill="1" applyBorder="1" applyAlignment="1" applyProtection="1">
      <alignment horizontal="left" vertical="top"/>
      <protection locked="0"/>
    </xf>
    <xf numFmtId="0" fontId="17" fillId="3" borderId="5" xfId="0" applyFont="1" applyFill="1" applyBorder="1" applyAlignment="1" applyProtection="1">
      <alignment horizontal="left" vertical="top"/>
      <protection locked="0"/>
    </xf>
    <xf numFmtId="0" fontId="17" fillId="3" borderId="25" xfId="0" applyFont="1" applyFill="1" applyBorder="1" applyAlignment="1" applyProtection="1">
      <alignment horizontal="left" vertical="top"/>
      <protection locked="0"/>
    </xf>
    <xf numFmtId="0" fontId="17" fillId="3" borderId="0" xfId="0" applyFont="1" applyFill="1" applyBorder="1" applyAlignment="1" applyProtection="1">
      <alignment horizontal="left" vertical="top"/>
      <protection locked="0"/>
    </xf>
    <xf numFmtId="0" fontId="17" fillId="3" borderId="22" xfId="0" applyFont="1" applyFill="1" applyBorder="1" applyAlignment="1" applyProtection="1">
      <alignment horizontal="left" vertical="top"/>
      <protection locked="0"/>
    </xf>
    <xf numFmtId="0" fontId="17" fillId="3" borderId="33" xfId="0" applyFont="1" applyFill="1" applyBorder="1" applyAlignment="1" applyProtection="1">
      <alignment horizontal="left" vertical="top"/>
      <protection locked="0"/>
    </xf>
    <xf numFmtId="0" fontId="17" fillId="3" borderId="1" xfId="0" applyFont="1" applyFill="1" applyBorder="1" applyAlignment="1" applyProtection="1">
      <alignment horizontal="left" vertical="top"/>
      <protection locked="0"/>
    </xf>
    <xf numFmtId="0" fontId="17" fillId="3" borderId="6" xfId="0" applyFont="1" applyFill="1" applyBorder="1" applyAlignment="1" applyProtection="1">
      <alignment horizontal="left" vertical="top"/>
      <protection locked="0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6" fillId="0" borderId="47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 indent="1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14" fillId="0" borderId="43" xfId="0" applyFont="1" applyBorder="1" applyAlignment="1">
      <alignment horizontal="right" vertical="center" indent="1"/>
    </xf>
    <xf numFmtId="0" fontId="14" fillId="0" borderId="44" xfId="0" applyFont="1" applyBorder="1" applyAlignment="1">
      <alignment horizontal="right" vertical="center" indent="1"/>
    </xf>
    <xf numFmtId="179" fontId="14" fillId="0" borderId="45" xfId="0" applyNumberFormat="1" applyFont="1" applyBorder="1" applyAlignment="1">
      <alignment horizontal="right" vertical="center"/>
    </xf>
    <xf numFmtId="179" fontId="14" fillId="0" borderId="43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98728</xdr:colOff>
      <xdr:row>33</xdr:row>
      <xdr:rowOff>32918</xdr:rowOff>
    </xdr:from>
    <xdr:to>
      <xdr:col>3</xdr:col>
      <xdr:colOff>198120</xdr:colOff>
      <xdr:row>35</xdr:row>
      <xdr:rowOff>43521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568" y="8262518"/>
          <a:ext cx="1112852" cy="376363"/>
        </a:xfrm>
        <a:prstGeom prst="rect">
          <a:avLst/>
        </a:prstGeom>
      </xdr:spPr>
    </xdr:pic>
    <xdr:clientData/>
  </xdr:twoCellAnchor>
  <xdr:twoCellAnchor editAs="oneCell">
    <xdr:from>
      <xdr:col>8</xdr:col>
      <xdr:colOff>77857</xdr:colOff>
      <xdr:row>33</xdr:row>
      <xdr:rowOff>29820</xdr:rowOff>
    </xdr:from>
    <xdr:to>
      <xdr:col>10</xdr:col>
      <xdr:colOff>375418</xdr:colOff>
      <xdr:row>35</xdr:row>
      <xdr:rowOff>45720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9697" y="7870800"/>
          <a:ext cx="1135761" cy="381660"/>
        </a:xfrm>
        <a:prstGeom prst="rect">
          <a:avLst/>
        </a:prstGeom>
      </xdr:spPr>
    </xdr:pic>
    <xdr:clientData/>
  </xdr:twoCellAnchor>
  <xdr:oneCellAnchor>
    <xdr:from>
      <xdr:col>3</xdr:col>
      <xdr:colOff>281940</xdr:colOff>
      <xdr:row>33</xdr:row>
      <xdr:rowOff>3075</xdr:rowOff>
    </xdr:from>
    <xdr:ext cx="1310640" cy="423449"/>
    <xdr:sp macro="" textlink="" fLocksText="0">
      <xdr:nvSpPr>
        <xdr:cNvPr id="11" name="テキスト ボックス 10"/>
        <xdr:cNvSpPr txBox="1"/>
      </xdr:nvSpPr>
      <xdr:spPr>
        <a:xfrm>
          <a:off x="1539240" y="8232675"/>
          <a:ext cx="1310640" cy="42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株式会社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USEN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●●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82495</xdr:colOff>
      <xdr:row>35</xdr:row>
      <xdr:rowOff>107032</xdr:rowOff>
    </xdr:from>
    <xdr:ext cx="2073965" cy="403508"/>
    <xdr:sp macro="" textlink="">
      <xdr:nvSpPr>
        <xdr:cNvPr id="12" name="テキスト ボックス 11"/>
        <xdr:cNvSpPr txBox="1"/>
      </xdr:nvSpPr>
      <xdr:spPr>
        <a:xfrm>
          <a:off x="3374335" y="8313772"/>
          <a:ext cx="2073965" cy="403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noAutofit/>
        </a:bodyPr>
        <a:lstStyle/>
        <a:p>
          <a:pPr>
            <a:lnSpc>
              <a:spcPct val="700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USEN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少額短期保険 株式会社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70000"/>
            </a:lnSpc>
          </a:pP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141-0021</a:t>
          </a:r>
          <a:r>
            <a:rPr kumimoji="1" lang="ja-JP" altLang="en-US" sz="800" baseline="0">
              <a:latin typeface="Meiryo UI" panose="020B0604030504040204" pitchFamily="50" charset="-128"/>
              <a:ea typeface="Meiryo UI" panose="020B0604030504040204" pitchFamily="50" charset="-128"/>
            </a:rPr>
            <a:t> 東京都品川区上大崎</a:t>
          </a:r>
          <a:r>
            <a:rPr kumimoji="1" lang="en-US" altLang="ja-JP" sz="800" baseline="0">
              <a:latin typeface="Meiryo UI" panose="020B0604030504040204" pitchFamily="50" charset="-128"/>
              <a:ea typeface="Meiryo UI" panose="020B0604030504040204" pitchFamily="50" charset="-128"/>
            </a:rPr>
            <a:t>3-1-1</a:t>
          </a:r>
          <a:br>
            <a:rPr kumimoji="1" lang="en-US" altLang="ja-JP" sz="800" baseline="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800" baseline="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目黒セントラルスクエア</a:t>
          </a:r>
          <a:endParaRPr kumimoji="1"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83820</xdr:colOff>
      <xdr:row>35</xdr:row>
      <xdr:rowOff>85193</xdr:rowOff>
    </xdr:from>
    <xdr:ext cx="2476500" cy="381130"/>
    <xdr:sp macro="" textlink="" fLocksText="0">
      <xdr:nvSpPr>
        <xdr:cNvPr id="8" name="テキスト ボックス 7"/>
        <xdr:cNvSpPr txBox="1"/>
      </xdr:nvSpPr>
      <xdr:spPr>
        <a:xfrm>
          <a:off x="327660" y="8680553"/>
          <a:ext cx="2476500" cy="381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〒xxx-xxxx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〇〇県〇〇市ｘｘ－ｘｘ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xx-xxxx-xxxx</a:t>
          </a:r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 / FAX</a:t>
          </a:r>
          <a:r>
            <a:rPr kumimoji="1" lang="ja-JP" altLang="en-US" sz="900" baseline="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xx-xxxx-xxxx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1</xdr:col>
      <xdr:colOff>15240</xdr:colOff>
      <xdr:row>12</xdr:row>
      <xdr:rowOff>83833</xdr:rowOff>
    </xdr:from>
    <xdr:to>
      <xdr:col>5</xdr:col>
      <xdr:colOff>418440</xdr:colOff>
      <xdr:row>12</xdr:row>
      <xdr:rowOff>317623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2948953"/>
          <a:ext cx="2232000" cy="233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0</xdr:row>
      <xdr:rowOff>62865</xdr:rowOff>
    </xdr:from>
    <xdr:to>
      <xdr:col>25</xdr:col>
      <xdr:colOff>281940</xdr:colOff>
      <xdr:row>13</xdr:row>
      <xdr:rowOff>40005</xdr:rowOff>
    </xdr:to>
    <xdr:sp macro="" textlink="">
      <xdr:nvSpPr>
        <xdr:cNvPr id="2" name="角丸四角形 1"/>
        <xdr:cNvSpPr/>
      </xdr:nvSpPr>
      <xdr:spPr>
        <a:xfrm>
          <a:off x="76200" y="62865"/>
          <a:ext cx="5204460" cy="2354580"/>
        </a:xfrm>
        <a:prstGeom prst="roundRect">
          <a:avLst>
            <a:gd name="adj" fmla="val 57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このシートは触らないでください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showGridLines="0" tabSelected="1" zoomScaleNormal="100" workbookViewId="0">
      <selection activeCell="B1" sqref="B1:N1"/>
    </sheetView>
  </sheetViews>
  <sheetFormatPr defaultColWidth="9.109375" defaultRowHeight="14.4" x14ac:dyDescent="0.4"/>
  <cols>
    <col min="1" max="1" width="3.5546875" style="1" customWidth="1"/>
    <col min="2" max="2" width="8.6640625" style="1" customWidth="1"/>
    <col min="3" max="5" width="6" style="1" customWidth="1"/>
    <col min="6" max="6" width="7.88671875" style="1" customWidth="1"/>
    <col min="7" max="7" width="6.5546875" style="1" customWidth="1"/>
    <col min="8" max="8" width="3.33203125" style="1" customWidth="1"/>
    <col min="9" max="9" width="6.5546875" style="1" customWidth="1"/>
    <col min="10" max="11" width="5.6640625" style="1" customWidth="1"/>
    <col min="12" max="12" width="7.109375" style="1" customWidth="1"/>
    <col min="13" max="13" width="7.33203125" style="1" customWidth="1"/>
    <col min="14" max="14" width="5.6640625" style="1" customWidth="1"/>
    <col min="15" max="15" width="3.88671875" style="1" customWidth="1"/>
    <col min="16" max="26" width="5.6640625" style="1" customWidth="1"/>
    <col min="27" max="16384" width="9.109375" style="1"/>
  </cols>
  <sheetData>
    <row r="1" spans="2:25" ht="31.2" customHeight="1" x14ac:dyDescent="0.4">
      <c r="B1" s="86" t="s">
        <v>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4.2" customHeight="1" x14ac:dyDescent="0.4"/>
    <row r="3" spans="2:25" ht="18" customHeight="1" x14ac:dyDescent="0.4">
      <c r="K3" s="101">
        <f ca="1">TODAY()</f>
        <v>44015</v>
      </c>
      <c r="L3" s="101"/>
      <c r="M3" s="101"/>
      <c r="N3" s="101"/>
    </row>
    <row r="4" spans="2:25" ht="9" customHeight="1" x14ac:dyDescent="0.4">
      <c r="N4" s="13"/>
    </row>
    <row r="5" spans="2:25" ht="24" customHeight="1" x14ac:dyDescent="0.4">
      <c r="B5" s="99"/>
      <c r="C5" s="99"/>
      <c r="D5" s="99"/>
      <c r="E5" s="99"/>
      <c r="F5" s="99"/>
      <c r="G5" s="99"/>
      <c r="H5" s="99"/>
      <c r="I5" s="119" t="s">
        <v>32</v>
      </c>
      <c r="J5" s="119"/>
      <c r="N5" s="13"/>
    </row>
    <row r="6" spans="2:25" ht="9.6" customHeight="1" x14ac:dyDescent="0.4"/>
    <row r="7" spans="2:25" ht="8.4" customHeight="1" x14ac:dyDescent="0.4"/>
    <row r="8" spans="2:25" ht="21" customHeight="1" x14ac:dyDescent="0.4">
      <c r="M8" s="102" t="s">
        <v>50</v>
      </c>
      <c r="N8" s="102"/>
      <c r="O8" s="6"/>
      <c r="P8" s="6"/>
      <c r="Q8" s="6"/>
    </row>
    <row r="9" spans="2:25" ht="21" customHeight="1" x14ac:dyDescent="0.4">
      <c r="B9" s="18" t="s">
        <v>67</v>
      </c>
      <c r="C9" s="11"/>
      <c r="D9" s="11"/>
      <c r="E9" s="11"/>
      <c r="F9" s="11"/>
      <c r="G9" s="120" t="s">
        <v>0</v>
      </c>
      <c r="H9" s="120"/>
      <c r="I9" s="120"/>
      <c r="J9" s="120"/>
      <c r="K9" s="120"/>
      <c r="M9" s="68"/>
      <c r="N9" s="69"/>
      <c r="O9" s="6"/>
      <c r="P9" s="6"/>
      <c r="Q9" s="6"/>
    </row>
    <row r="10" spans="2:25" ht="21" customHeight="1" x14ac:dyDescent="0.4">
      <c r="B10" s="18" t="s">
        <v>3</v>
      </c>
      <c r="C10" s="11"/>
      <c r="D10" s="11"/>
      <c r="E10" s="11"/>
      <c r="F10" s="11"/>
      <c r="G10" s="120" t="s">
        <v>47</v>
      </c>
      <c r="H10" s="120"/>
      <c r="I10" s="120"/>
      <c r="J10" s="120"/>
      <c r="K10" s="120"/>
      <c r="M10" s="70"/>
      <c r="N10" s="71"/>
      <c r="O10" s="6"/>
      <c r="P10" s="6"/>
      <c r="Q10" s="6"/>
    </row>
    <row r="11" spans="2:25" ht="21" customHeight="1" x14ac:dyDescent="0.4">
      <c r="M11" s="72"/>
      <c r="N11" s="73"/>
      <c r="O11" s="6"/>
      <c r="P11" s="6"/>
      <c r="Q11" s="6"/>
    </row>
    <row r="12" spans="2:25" ht="16.2" customHeight="1" thickBot="1" x14ac:dyDescent="0.45">
      <c r="O12" s="6"/>
      <c r="P12" s="6"/>
      <c r="Q12" s="6"/>
    </row>
    <row r="13" spans="2:25" ht="33.6" customHeight="1" thickBot="1" x14ac:dyDescent="0.45">
      <c r="G13" s="89" t="str">
        <f>IF(G10="月払","月額保険料",IF(G10="年払（2回分割払）","年額保険料",IF(G10="2年一括払（一時払）","合計保険料")))</f>
        <v>月額保険料</v>
      </c>
      <c r="H13" s="90"/>
      <c r="I13" s="90"/>
      <c r="J13" s="90"/>
      <c r="K13" s="91">
        <f>+L20</f>
        <v>950</v>
      </c>
      <c r="L13" s="91"/>
      <c r="M13" s="91"/>
      <c r="N13" s="92"/>
      <c r="O13" s="6"/>
      <c r="P13" s="6"/>
    </row>
    <row r="14" spans="2:25" ht="25.2" customHeight="1" x14ac:dyDescent="0.4">
      <c r="E14" s="100" t="s">
        <v>36</v>
      </c>
      <c r="F14" s="100"/>
      <c r="G14" s="100"/>
      <c r="H14" s="100"/>
      <c r="I14" s="100"/>
      <c r="J14" s="100"/>
      <c r="K14" s="100"/>
      <c r="L14" s="100"/>
      <c r="M14" s="100"/>
      <c r="N14" s="100"/>
      <c r="O14" s="6"/>
      <c r="P14" s="6"/>
      <c r="Q14" s="6"/>
      <c r="R14" s="6"/>
    </row>
    <row r="15" spans="2:25" ht="21.6" customHeight="1" x14ac:dyDescent="0.4">
      <c r="B15" s="74" t="s">
        <v>71</v>
      </c>
      <c r="C15" s="75"/>
      <c r="D15" s="76"/>
      <c r="E15" s="63"/>
      <c r="F15" s="63"/>
      <c r="G15" s="63"/>
      <c r="H15" s="64"/>
      <c r="I15" s="104"/>
      <c r="J15" s="104"/>
      <c r="K15" s="63"/>
      <c r="L15" s="105">
        <f>+INDEX(M!$C$9:$E$12,MATCH($B$15,M!$B$9:$B$12,0),MATCH($G$10,M!$C$8:$E$8,0))</f>
        <v>490</v>
      </c>
      <c r="M15" s="106"/>
      <c r="N15" s="22"/>
      <c r="O15" s="6"/>
      <c r="P15" s="6"/>
      <c r="Q15" s="6"/>
      <c r="R15" s="6"/>
    </row>
    <row r="16" spans="2:25" ht="21.6" customHeight="1" x14ac:dyDescent="0.4">
      <c r="B16" s="19" t="s">
        <v>70</v>
      </c>
      <c r="C16" s="20"/>
      <c r="D16" s="23" t="s">
        <v>27</v>
      </c>
      <c r="E16" s="20" t="str">
        <f>IF(G9="その他","",G9&amp;"補償")</f>
        <v>飲食業補償</v>
      </c>
      <c r="F16" s="20"/>
      <c r="G16" s="20"/>
      <c r="H16" s="20"/>
      <c r="I16" s="20"/>
      <c r="J16" s="20"/>
      <c r="K16" s="24"/>
      <c r="L16" s="25"/>
      <c r="M16" s="25"/>
      <c r="N16" s="26"/>
      <c r="O16" s="6"/>
      <c r="P16" s="6"/>
      <c r="Q16" s="6"/>
      <c r="R16" s="6"/>
    </row>
    <row r="17" spans="2:18" ht="21.6" customHeight="1" x14ac:dyDescent="0.4">
      <c r="B17" s="27"/>
      <c r="C17" s="28" t="str">
        <f>IF(E16="","",IF(E16="飲食業補償",M!B15,IF(E16="理美容・サロン業補償",M!C15)))</f>
        <v>生産物賠償責任補償</v>
      </c>
      <c r="D17" s="21"/>
      <c r="E17" s="21"/>
      <c r="F17" s="21"/>
      <c r="G17" s="21"/>
      <c r="H17" s="29"/>
      <c r="I17" s="134" t="str">
        <f>IF(E16="","","1,000 万円")</f>
        <v>1,000 万円</v>
      </c>
      <c r="J17" s="134"/>
      <c r="K17" s="30"/>
      <c r="L17" s="93">
        <f>+IF(E16="","－",INDEX(M!$C$9:$E$12,MATCH($E$16,M!$B$9:$B$12,0),MATCH($G$10,M!$C$8:$E$8,0)))</f>
        <v>460</v>
      </c>
      <c r="M17" s="94"/>
      <c r="N17" s="31"/>
      <c r="O17" s="6"/>
      <c r="P17" s="6"/>
      <c r="Q17" s="6"/>
      <c r="R17" s="6"/>
    </row>
    <row r="18" spans="2:18" ht="21.6" customHeight="1" x14ac:dyDescent="0.4">
      <c r="B18" s="27"/>
      <c r="C18" s="28" t="str">
        <f>IF(E16="","",IF(E16="飲食業補償",M!B16,IF(E16="理美容・サロン業補償",M!C16)))</f>
        <v>食中毒見舞保険金</v>
      </c>
      <c r="D18" s="21"/>
      <c r="E18" s="21"/>
      <c r="F18" s="21"/>
      <c r="G18" s="21"/>
      <c r="H18" s="32"/>
      <c r="I18" s="135"/>
      <c r="J18" s="135"/>
      <c r="K18" s="33"/>
      <c r="L18" s="95"/>
      <c r="M18" s="96"/>
      <c r="N18" s="34"/>
    </row>
    <row r="19" spans="2:18" ht="21.6" customHeight="1" thickBot="1" x14ac:dyDescent="0.45">
      <c r="B19" s="27"/>
      <c r="C19" s="35" t="str">
        <f>IF(E16="","",IF(E16="飲食業補償",M!B17,IF(E16="理美容・サロン業補償",M!C17)))</f>
        <v>人格権侵害賠償責任補償</v>
      </c>
      <c r="D19" s="36"/>
      <c r="E19" s="36"/>
      <c r="F19" s="36"/>
      <c r="G19" s="36"/>
      <c r="H19" s="37"/>
      <c r="I19" s="135"/>
      <c r="J19" s="135"/>
      <c r="K19" s="33"/>
      <c r="L19" s="97"/>
      <c r="M19" s="98"/>
      <c r="N19" s="34"/>
    </row>
    <row r="20" spans="2:18" ht="24" customHeight="1" thickTop="1" x14ac:dyDescent="0.4">
      <c r="B20" s="131" t="s">
        <v>29</v>
      </c>
      <c r="C20" s="132"/>
      <c r="D20" s="132"/>
      <c r="E20" s="132"/>
      <c r="F20" s="132"/>
      <c r="G20" s="132"/>
      <c r="H20" s="132"/>
      <c r="I20" s="132"/>
      <c r="J20" s="132"/>
      <c r="K20" s="133"/>
      <c r="L20" s="87">
        <f>SUM(L15:M19)</f>
        <v>950</v>
      </c>
      <c r="M20" s="88"/>
      <c r="N20" s="38"/>
    </row>
    <row r="21" spans="2:18" ht="5.4" customHeight="1" thickBot="1" x14ac:dyDescent="0.45">
      <c r="B21" s="14"/>
    </row>
    <row r="22" spans="2:18" ht="23.4" customHeight="1" x14ac:dyDescent="0.4">
      <c r="B22" s="116" t="s">
        <v>33</v>
      </c>
      <c r="C22" s="117"/>
      <c r="D22" s="117"/>
      <c r="E22" s="118" t="s">
        <v>48</v>
      </c>
      <c r="F22" s="118"/>
      <c r="G22" s="118"/>
      <c r="H22" s="118"/>
      <c r="I22" s="103"/>
      <c r="J22" s="103"/>
      <c r="K22" s="55"/>
      <c r="L22" s="55"/>
      <c r="M22" s="55"/>
      <c r="N22" s="56"/>
    </row>
    <row r="23" spans="2:18" ht="23.4" customHeight="1" x14ac:dyDescent="0.4">
      <c r="B23" s="57"/>
      <c r="C23" s="42" t="s">
        <v>77</v>
      </c>
      <c r="D23" s="21"/>
      <c r="E23" s="21"/>
      <c r="F23" s="21"/>
      <c r="G23" s="21"/>
      <c r="H23" s="46"/>
      <c r="I23" s="121"/>
      <c r="J23" s="121"/>
      <c r="K23" s="21"/>
      <c r="L23" s="129" t="str">
        <f>IF(I23="","",IF(I23="１億円",IFERROR(INDEX(M!$C$23:$E$25,MATCH($I$22,M!$B$23:$B$25,0),MATCH($G$10,M!$C$22:$E$22,0)),"")))</f>
        <v/>
      </c>
      <c r="M23" s="130"/>
      <c r="N23" s="58"/>
    </row>
    <row r="24" spans="2:18" ht="23.4" customHeight="1" x14ac:dyDescent="0.4">
      <c r="B24" s="57"/>
      <c r="C24" s="42" t="s">
        <v>78</v>
      </c>
      <c r="D24" s="43"/>
      <c r="E24" s="43"/>
      <c r="F24" s="43"/>
      <c r="G24" s="43"/>
      <c r="H24" s="45"/>
      <c r="I24" s="123" t="str">
        <f>+IF(E25="","",IF(I22="飲食","１億円",IF(I22="理美容サロン業","1000万円","")))</f>
        <v/>
      </c>
      <c r="J24" s="123"/>
      <c r="K24" s="43"/>
      <c r="L24" s="80" t="str">
        <f>IF(OR(I24="",E25=""),"",IF(AND(I22&lt;&gt;"飲食",I22&lt;&gt;"理美容サロン業"),"－",INDEX(M!$C$28:$H$33,MATCH($E$25,M!$B$28:$B$33,0),MATCH($G$10&amp;$I$22,M!$C$27:$H$27,0))))</f>
        <v/>
      </c>
      <c r="M24" s="81"/>
      <c r="N24" s="59"/>
    </row>
    <row r="25" spans="2:18" ht="16.8" thickBot="1" x14ac:dyDescent="0.45">
      <c r="B25" s="57"/>
      <c r="C25" s="47" t="s">
        <v>34</v>
      </c>
      <c r="D25" s="44"/>
      <c r="E25" s="122"/>
      <c r="F25" s="122"/>
      <c r="G25" s="122"/>
      <c r="H25" s="48" t="s">
        <v>35</v>
      </c>
      <c r="I25" s="124"/>
      <c r="J25" s="124"/>
      <c r="K25" s="44"/>
      <c r="L25" s="82"/>
      <c r="M25" s="83"/>
      <c r="N25" s="60"/>
    </row>
    <row r="26" spans="2:18" ht="24" customHeight="1" thickTop="1" thickBot="1" x14ac:dyDescent="0.25">
      <c r="B26" s="84" t="s">
        <v>66</v>
      </c>
      <c r="C26" s="85"/>
      <c r="D26" s="85"/>
      <c r="E26" s="85"/>
      <c r="F26" s="85"/>
      <c r="G26" s="85"/>
      <c r="H26" s="85"/>
      <c r="I26" s="125" t="str">
        <f>+IF(G10="月払","月額合計","年額合計")</f>
        <v>月額合計</v>
      </c>
      <c r="J26" s="125"/>
      <c r="K26" s="126"/>
      <c r="L26" s="127">
        <f>SUM(L23:M24)</f>
        <v>0</v>
      </c>
      <c r="M26" s="128"/>
      <c r="N26" s="61"/>
    </row>
    <row r="27" spans="2:18" ht="21.6" customHeight="1" x14ac:dyDescent="0.3">
      <c r="B27" s="49" t="s">
        <v>28</v>
      </c>
      <c r="N27" s="62"/>
    </row>
    <row r="28" spans="2:18" ht="17.399999999999999" customHeight="1" x14ac:dyDescent="0.4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</row>
    <row r="29" spans="2:18" x14ac:dyDescent="0.4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</row>
    <row r="30" spans="2:18" x14ac:dyDescent="0.4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2:18" x14ac:dyDescent="0.4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5"/>
    </row>
    <row r="32" spans="2:18" ht="9" customHeight="1" x14ac:dyDescent="0.4"/>
    <row r="33" spans="2:14" x14ac:dyDescent="0.4">
      <c r="B33" s="39" t="s">
        <v>30</v>
      </c>
      <c r="C33" s="4"/>
      <c r="D33" s="4"/>
      <c r="E33" s="4"/>
      <c r="F33" s="4"/>
      <c r="G33" s="4"/>
      <c r="H33" s="15"/>
      <c r="I33" s="39" t="s">
        <v>31</v>
      </c>
      <c r="J33" s="4"/>
      <c r="K33" s="4"/>
      <c r="L33" s="4"/>
      <c r="M33" s="4"/>
      <c r="N33" s="5"/>
    </row>
    <row r="34" spans="2:14" x14ac:dyDescent="0.4">
      <c r="B34" s="15"/>
      <c r="C34" s="6"/>
      <c r="D34" s="6"/>
      <c r="E34" s="6"/>
      <c r="F34" s="6"/>
      <c r="G34" s="6"/>
      <c r="H34" s="15"/>
      <c r="I34" s="15"/>
      <c r="J34" s="6"/>
      <c r="K34" s="6"/>
      <c r="L34" s="6"/>
      <c r="M34" s="6"/>
      <c r="N34" s="16"/>
    </row>
    <row r="35" spans="2:14" x14ac:dyDescent="0.4">
      <c r="B35" s="15"/>
      <c r="C35" s="6"/>
      <c r="D35" s="6"/>
      <c r="E35" s="6"/>
      <c r="F35" s="6"/>
      <c r="G35" s="6"/>
      <c r="H35" s="15"/>
      <c r="I35" s="15"/>
      <c r="J35" s="6"/>
      <c r="K35" s="6"/>
      <c r="L35" s="6"/>
      <c r="M35" s="6"/>
      <c r="N35" s="16"/>
    </row>
    <row r="36" spans="2:14" ht="14.25" customHeight="1" x14ac:dyDescent="0.4">
      <c r="B36" s="15"/>
      <c r="C36" s="6"/>
      <c r="D36" s="6"/>
      <c r="E36" s="6"/>
      <c r="F36" s="6"/>
      <c r="G36" s="6"/>
      <c r="H36" s="15"/>
      <c r="I36" s="15"/>
      <c r="J36" s="6"/>
      <c r="K36" s="6"/>
      <c r="L36" s="6"/>
      <c r="M36" s="6"/>
      <c r="N36" s="16"/>
    </row>
    <row r="37" spans="2:14" x14ac:dyDescent="0.4">
      <c r="B37" s="15"/>
      <c r="C37" s="6"/>
      <c r="D37" s="6"/>
      <c r="E37" s="6"/>
      <c r="F37" s="6"/>
      <c r="G37" s="6"/>
      <c r="H37" s="15"/>
      <c r="I37" s="15"/>
      <c r="J37" s="6"/>
      <c r="K37" s="6"/>
      <c r="L37" s="6"/>
      <c r="M37" s="6"/>
      <c r="N37" s="16"/>
    </row>
    <row r="38" spans="2:14" x14ac:dyDescent="0.4">
      <c r="B38" s="40"/>
      <c r="C38" s="2"/>
      <c r="D38" s="2"/>
      <c r="E38" s="2"/>
      <c r="F38" s="2"/>
      <c r="G38" s="2"/>
      <c r="H38" s="15"/>
      <c r="I38" s="40"/>
      <c r="J38" s="2"/>
      <c r="K38" s="2"/>
      <c r="L38" s="2"/>
      <c r="M38" s="2"/>
      <c r="N38" s="41"/>
    </row>
    <row r="39" spans="2:14" ht="6" customHeight="1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</sheetData>
  <sheetProtection password="D837" sheet="1" objects="1" scenarios="1"/>
  <mergeCells count="28">
    <mergeCell ref="B28:N31"/>
    <mergeCell ref="B22:D22"/>
    <mergeCell ref="E22:H22"/>
    <mergeCell ref="I5:J5"/>
    <mergeCell ref="G9:K9"/>
    <mergeCell ref="I23:J23"/>
    <mergeCell ref="E25:G25"/>
    <mergeCell ref="I24:J25"/>
    <mergeCell ref="I26:K26"/>
    <mergeCell ref="L26:M26"/>
    <mergeCell ref="L23:M23"/>
    <mergeCell ref="G10:K10"/>
    <mergeCell ref="B20:K20"/>
    <mergeCell ref="I17:J19"/>
    <mergeCell ref="L24:M25"/>
    <mergeCell ref="B26:H26"/>
    <mergeCell ref="B1:N1"/>
    <mergeCell ref="L20:M20"/>
    <mergeCell ref="G13:J13"/>
    <mergeCell ref="K13:N13"/>
    <mergeCell ref="L17:M19"/>
    <mergeCell ref="B5:H5"/>
    <mergeCell ref="E14:N14"/>
    <mergeCell ref="K3:N3"/>
    <mergeCell ref="M8:N8"/>
    <mergeCell ref="I22:J22"/>
    <mergeCell ref="I15:J15"/>
    <mergeCell ref="L15:M15"/>
  </mergeCells>
  <phoneticPr fontId="3"/>
  <dataValidations count="6">
    <dataValidation type="list" allowBlank="1" showInputMessage="1" showErrorMessage="1" sqref="I5">
      <formula1>"様,御中"</formula1>
    </dataValidation>
    <dataValidation type="list" allowBlank="1" showInputMessage="1" showErrorMessage="1" sqref="I22:J22">
      <formula1>"飲食,理美容サロン業,一般店舗・事務所等"</formula1>
    </dataValidation>
    <dataValidation type="list" allowBlank="1" showInputMessage="1" showErrorMessage="1" sqref="G10">
      <formula1>"月払,年払（2回分割払）,2年一括払（一時払）"</formula1>
    </dataValidation>
    <dataValidation type="list" allowBlank="1" showInputMessage="1" showErrorMessage="1" sqref="E25">
      <formula1>INDIRECT($I$22)</formula1>
    </dataValidation>
    <dataValidation type="list" allowBlank="1" showInputMessage="1" showErrorMessage="1" sqref="G9:K9">
      <formula1>業種</formula1>
    </dataValidation>
    <dataValidation type="list" allowBlank="1" showInputMessage="1" showErrorMessage="1" sqref="I23:J23">
      <formula1>"１億円"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"/>
  <sheetViews>
    <sheetView showGridLines="0" workbookViewId="0">
      <selection activeCell="S17" sqref="S17"/>
    </sheetView>
  </sheetViews>
  <sheetFormatPr defaultColWidth="9.109375" defaultRowHeight="14.4" x14ac:dyDescent="0.4"/>
  <cols>
    <col min="1" max="1" width="1.77734375" style="1" customWidth="1"/>
    <col min="2" max="10" width="11.21875" style="1" hidden="1" customWidth="1"/>
    <col min="11" max="11" width="11.21875" style="12" hidden="1" customWidth="1"/>
    <col min="12" max="17" width="11.21875" style="1" hidden="1" customWidth="1"/>
    <col min="18" max="16384" width="9.109375" style="1"/>
  </cols>
  <sheetData>
    <row r="1" spans="2:17" x14ac:dyDescent="0.4">
      <c r="B1" s="10"/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14</v>
      </c>
      <c r="M1" s="8" t="s">
        <v>16</v>
      </c>
      <c r="N1" s="8" t="s">
        <v>17</v>
      </c>
      <c r="O1" s="8" t="s">
        <v>18</v>
      </c>
      <c r="P1" s="8" t="s">
        <v>19</v>
      </c>
      <c r="Q1" s="8" t="s">
        <v>20</v>
      </c>
    </row>
    <row r="2" spans="2:17" x14ac:dyDescent="0.4">
      <c r="B2" s="53" t="s">
        <v>0</v>
      </c>
      <c r="C2" s="54">
        <v>1580</v>
      </c>
      <c r="D2" s="54">
        <v>1840</v>
      </c>
      <c r="E2" s="54">
        <v>2100</v>
      </c>
      <c r="F2" s="54">
        <v>2360</v>
      </c>
      <c r="G2" s="54">
        <v>2620</v>
      </c>
      <c r="H2" s="54">
        <v>18100</v>
      </c>
      <c r="I2" s="54">
        <v>21100</v>
      </c>
      <c r="J2" s="54">
        <v>24100</v>
      </c>
      <c r="K2" s="54">
        <v>27100</v>
      </c>
      <c r="L2" s="54">
        <v>30100</v>
      </c>
      <c r="M2" s="54">
        <v>34400</v>
      </c>
      <c r="N2" s="54">
        <v>40100</v>
      </c>
      <c r="O2" s="54">
        <v>45800</v>
      </c>
      <c r="P2" s="54">
        <v>51500</v>
      </c>
      <c r="Q2" s="54">
        <v>57200</v>
      </c>
    </row>
    <row r="3" spans="2:17" x14ac:dyDescent="0.4">
      <c r="B3" s="53" t="s">
        <v>1</v>
      </c>
      <c r="C3" s="54">
        <v>670</v>
      </c>
      <c r="D3" s="54">
        <v>820</v>
      </c>
      <c r="E3" s="54">
        <v>970</v>
      </c>
      <c r="F3" s="54">
        <v>1120</v>
      </c>
      <c r="G3" s="54">
        <v>1270</v>
      </c>
      <c r="H3" s="54">
        <v>7600</v>
      </c>
      <c r="I3" s="54">
        <v>9300</v>
      </c>
      <c r="J3" s="54">
        <v>11000</v>
      </c>
      <c r="K3" s="54">
        <v>12700</v>
      </c>
      <c r="L3" s="54">
        <v>14400</v>
      </c>
      <c r="M3" s="54">
        <v>14400</v>
      </c>
      <c r="N3" s="54">
        <v>17600</v>
      </c>
      <c r="O3" s="54">
        <v>20800</v>
      </c>
      <c r="P3" s="54">
        <v>24000</v>
      </c>
      <c r="Q3" s="54">
        <v>27200</v>
      </c>
    </row>
    <row r="4" spans="2:17" x14ac:dyDescent="0.4">
      <c r="B4" s="53" t="s">
        <v>38</v>
      </c>
      <c r="C4" s="54">
        <v>670</v>
      </c>
      <c r="D4" s="54">
        <v>820</v>
      </c>
      <c r="E4" s="54">
        <v>970</v>
      </c>
      <c r="F4" s="54">
        <v>1120</v>
      </c>
      <c r="G4" s="54">
        <v>1270</v>
      </c>
      <c r="H4" s="54">
        <v>7600</v>
      </c>
      <c r="I4" s="54">
        <v>9300</v>
      </c>
      <c r="J4" s="54">
        <v>11000</v>
      </c>
      <c r="K4" s="54">
        <v>12700</v>
      </c>
      <c r="L4" s="54">
        <v>14400</v>
      </c>
      <c r="M4" s="54">
        <v>14400</v>
      </c>
      <c r="N4" s="54">
        <v>17600</v>
      </c>
      <c r="O4" s="54">
        <v>20800</v>
      </c>
      <c r="P4" s="54">
        <v>24000</v>
      </c>
      <c r="Q4" s="54">
        <v>27200</v>
      </c>
    </row>
    <row r="8" spans="2:17" x14ac:dyDescent="0.4">
      <c r="B8" s="10"/>
      <c r="C8" s="10" t="s">
        <v>2</v>
      </c>
      <c r="D8" s="10" t="s">
        <v>15</v>
      </c>
      <c r="E8" s="10" t="s">
        <v>21</v>
      </c>
      <c r="H8" s="66" t="s">
        <v>0</v>
      </c>
      <c r="I8" s="66" t="s">
        <v>68</v>
      </c>
      <c r="J8" s="66" t="s">
        <v>69</v>
      </c>
      <c r="L8" s="79" t="s">
        <v>86</v>
      </c>
      <c r="M8" s="79" t="s">
        <v>79</v>
      </c>
    </row>
    <row r="9" spans="2:17" x14ac:dyDescent="0.4">
      <c r="B9" s="7" t="s">
        <v>72</v>
      </c>
      <c r="C9" s="9">
        <v>460</v>
      </c>
      <c r="D9" s="9">
        <v>5200</v>
      </c>
      <c r="E9" s="9">
        <v>9900</v>
      </c>
      <c r="H9" s="7" t="s">
        <v>55</v>
      </c>
      <c r="I9" s="7" t="s">
        <v>55</v>
      </c>
      <c r="J9" s="65" t="s">
        <v>56</v>
      </c>
      <c r="L9" s="7" t="s">
        <v>80</v>
      </c>
      <c r="M9" s="7" t="s">
        <v>80</v>
      </c>
    </row>
    <row r="10" spans="2:17" x14ac:dyDescent="0.4">
      <c r="B10" s="7" t="s">
        <v>74</v>
      </c>
      <c r="C10" s="9">
        <v>450</v>
      </c>
      <c r="D10" s="9">
        <v>5100</v>
      </c>
      <c r="E10" s="9">
        <v>9700</v>
      </c>
      <c r="H10" s="7" t="s">
        <v>72</v>
      </c>
      <c r="I10" s="7" t="s">
        <v>73</v>
      </c>
      <c r="J10" s="65"/>
      <c r="L10" s="7" t="s">
        <v>81</v>
      </c>
      <c r="M10" s="7" t="s">
        <v>81</v>
      </c>
    </row>
    <row r="11" spans="2:17" x14ac:dyDescent="0.4">
      <c r="B11" s="53" t="s">
        <v>54</v>
      </c>
      <c r="C11" s="53">
        <v>560</v>
      </c>
      <c r="D11" s="54">
        <v>6400</v>
      </c>
      <c r="E11" s="54">
        <v>12200</v>
      </c>
      <c r="H11" s="7"/>
      <c r="I11" s="7"/>
      <c r="J11" s="65"/>
      <c r="L11" s="7" t="s">
        <v>82</v>
      </c>
      <c r="M11" s="7" t="s">
        <v>82</v>
      </c>
    </row>
    <row r="12" spans="2:17" x14ac:dyDescent="0.4">
      <c r="B12" s="7" t="s">
        <v>71</v>
      </c>
      <c r="C12" s="7">
        <v>490</v>
      </c>
      <c r="D12" s="9">
        <v>5600</v>
      </c>
      <c r="E12" s="9">
        <v>10600</v>
      </c>
      <c r="L12" s="7" t="s">
        <v>83</v>
      </c>
      <c r="M12" s="7" t="s">
        <v>83</v>
      </c>
    </row>
    <row r="13" spans="2:17" x14ac:dyDescent="0.4">
      <c r="L13" s="7" t="s">
        <v>84</v>
      </c>
      <c r="M13" s="7"/>
    </row>
    <row r="14" spans="2:17" x14ac:dyDescent="0.4">
      <c r="B14" s="17" t="s">
        <v>22</v>
      </c>
      <c r="C14" s="17" t="s">
        <v>23</v>
      </c>
      <c r="D14" s="77" t="s">
        <v>54</v>
      </c>
      <c r="L14" s="7" t="s">
        <v>85</v>
      </c>
      <c r="M14" s="7"/>
    </row>
    <row r="15" spans="2:17" x14ac:dyDescent="0.4">
      <c r="B15" s="1" t="s">
        <v>25</v>
      </c>
      <c r="C15" s="1" t="s">
        <v>75</v>
      </c>
      <c r="D15" s="77" t="s">
        <v>51</v>
      </c>
    </row>
    <row r="16" spans="2:17" x14ac:dyDescent="0.4">
      <c r="B16" s="1" t="s">
        <v>24</v>
      </c>
      <c r="C16" s="1" t="s">
        <v>76</v>
      </c>
      <c r="D16" s="77" t="s">
        <v>52</v>
      </c>
    </row>
    <row r="17" spans="2:22" x14ac:dyDescent="0.4">
      <c r="B17" s="1" t="s">
        <v>26</v>
      </c>
      <c r="C17" s="1" t="s">
        <v>26</v>
      </c>
      <c r="D17" s="77" t="s">
        <v>53</v>
      </c>
      <c r="V17" s="12"/>
    </row>
    <row r="18" spans="2:22" x14ac:dyDescent="0.4">
      <c r="V18" s="12"/>
    </row>
    <row r="21" spans="2:22" x14ac:dyDescent="0.4">
      <c r="B21" s="1" t="s">
        <v>37</v>
      </c>
    </row>
    <row r="22" spans="2:22" x14ac:dyDescent="0.4">
      <c r="B22" s="1" t="s">
        <v>40</v>
      </c>
      <c r="C22" s="51" t="s">
        <v>2</v>
      </c>
      <c r="D22" s="51" t="s">
        <v>15</v>
      </c>
      <c r="E22" s="51" t="s">
        <v>42</v>
      </c>
      <c r="V22" s="12"/>
    </row>
    <row r="23" spans="2:22" x14ac:dyDescent="0.4">
      <c r="B23" s="51" t="s">
        <v>38</v>
      </c>
      <c r="C23" s="50">
        <v>250</v>
      </c>
      <c r="D23" s="50">
        <v>3000</v>
      </c>
      <c r="E23" s="50">
        <v>3000</v>
      </c>
      <c r="V23" s="12"/>
    </row>
    <row r="24" spans="2:22" x14ac:dyDescent="0.4">
      <c r="B24" s="51" t="s">
        <v>87</v>
      </c>
      <c r="C24" s="50">
        <v>170</v>
      </c>
      <c r="D24" s="50">
        <v>2040</v>
      </c>
      <c r="E24" s="50">
        <v>2040</v>
      </c>
    </row>
    <row r="25" spans="2:22" ht="15" x14ac:dyDescent="0.4">
      <c r="B25" s="51" t="s">
        <v>39</v>
      </c>
      <c r="C25" s="50">
        <v>100</v>
      </c>
      <c r="D25" s="50">
        <v>1200</v>
      </c>
      <c r="E25" s="50">
        <v>1200</v>
      </c>
      <c r="F25" s="52"/>
    </row>
    <row r="26" spans="2:22" ht="15" x14ac:dyDescent="0.4">
      <c r="F26" s="52"/>
    </row>
    <row r="27" spans="2:22" x14ac:dyDescent="0.4">
      <c r="B27" s="1" t="s">
        <v>41</v>
      </c>
      <c r="C27" s="51" t="s">
        <v>88</v>
      </c>
      <c r="D27" s="51" t="s">
        <v>89</v>
      </c>
      <c r="E27" s="51" t="s">
        <v>90</v>
      </c>
      <c r="F27" s="51" t="s">
        <v>57</v>
      </c>
      <c r="G27" s="51" t="s">
        <v>58</v>
      </c>
      <c r="H27" s="51" t="s">
        <v>59</v>
      </c>
    </row>
    <row r="28" spans="2:22" x14ac:dyDescent="0.4">
      <c r="B28" s="51" t="s">
        <v>43</v>
      </c>
      <c r="C28" s="50">
        <v>490</v>
      </c>
      <c r="D28" s="50">
        <v>5880</v>
      </c>
      <c r="E28" s="50">
        <v>5880</v>
      </c>
      <c r="F28" s="50">
        <v>400</v>
      </c>
      <c r="G28" s="50">
        <v>4800</v>
      </c>
      <c r="H28" s="50">
        <v>4800</v>
      </c>
    </row>
    <row r="29" spans="2:22" x14ac:dyDescent="0.4">
      <c r="B29" s="51" t="s">
        <v>44</v>
      </c>
      <c r="C29" s="50">
        <v>830</v>
      </c>
      <c r="D29" s="50">
        <v>9960</v>
      </c>
      <c r="E29" s="50">
        <v>9960</v>
      </c>
      <c r="F29" s="50">
        <v>1040</v>
      </c>
      <c r="G29" s="50">
        <v>12480</v>
      </c>
      <c r="H29" s="50">
        <v>12480</v>
      </c>
    </row>
    <row r="30" spans="2:22" x14ac:dyDescent="0.4">
      <c r="B30" s="51" t="s">
        <v>45</v>
      </c>
      <c r="C30" s="50">
        <v>1260</v>
      </c>
      <c r="D30" s="50">
        <v>15120</v>
      </c>
      <c r="E30" s="50">
        <v>15120</v>
      </c>
      <c r="F30" s="50">
        <v>1570</v>
      </c>
      <c r="G30" s="50">
        <v>18840</v>
      </c>
      <c r="H30" s="50">
        <v>18840</v>
      </c>
    </row>
    <row r="31" spans="2:22" x14ac:dyDescent="0.4">
      <c r="B31" s="51" t="s">
        <v>46</v>
      </c>
      <c r="C31" s="50">
        <v>1780</v>
      </c>
      <c r="D31" s="50">
        <v>21360</v>
      </c>
      <c r="E31" s="50">
        <v>21360</v>
      </c>
      <c r="F31" s="50">
        <v>2220</v>
      </c>
      <c r="G31" s="50">
        <v>26640</v>
      </c>
      <c r="H31" s="50">
        <v>26640</v>
      </c>
    </row>
    <row r="32" spans="2:22" x14ac:dyDescent="0.4">
      <c r="B32" s="51" t="s">
        <v>60</v>
      </c>
      <c r="C32" s="50">
        <v>2600</v>
      </c>
      <c r="D32" s="50">
        <v>31200</v>
      </c>
      <c r="E32" s="50">
        <v>31200</v>
      </c>
      <c r="F32" s="67" t="s">
        <v>61</v>
      </c>
      <c r="G32" s="67" t="s">
        <v>62</v>
      </c>
      <c r="H32" s="67" t="s">
        <v>61</v>
      </c>
    </row>
    <row r="33" spans="2:8" x14ac:dyDescent="0.4">
      <c r="B33" s="51" t="s">
        <v>63</v>
      </c>
      <c r="C33" s="50">
        <v>3620</v>
      </c>
      <c r="D33" s="50">
        <v>43440</v>
      </c>
      <c r="E33" s="50">
        <v>43440</v>
      </c>
      <c r="F33" s="67" t="s">
        <v>64</v>
      </c>
      <c r="G33" s="67" t="s">
        <v>64</v>
      </c>
      <c r="H33" s="67" t="s">
        <v>65</v>
      </c>
    </row>
    <row r="34" spans="2:8" ht="15" x14ac:dyDescent="0.4">
      <c r="F34" s="52"/>
    </row>
    <row r="36" spans="2:8" x14ac:dyDescent="0.4">
      <c r="B36" s="77" t="s">
        <v>49</v>
      </c>
      <c r="C36" s="77" t="s">
        <v>2</v>
      </c>
      <c r="D36" s="77" t="s">
        <v>15</v>
      </c>
      <c r="E36" s="77" t="s">
        <v>42</v>
      </c>
    </row>
    <row r="37" spans="2:8" x14ac:dyDescent="0.4">
      <c r="B37" s="77" t="s">
        <v>87</v>
      </c>
      <c r="C37" s="78">
        <v>550</v>
      </c>
      <c r="D37" s="78">
        <v>6600</v>
      </c>
      <c r="E37" s="78">
        <v>6600</v>
      </c>
    </row>
    <row r="38" spans="2:8" x14ac:dyDescent="0.4">
      <c r="B38" s="77" t="s">
        <v>38</v>
      </c>
      <c r="C38" s="78">
        <v>420</v>
      </c>
      <c r="D38" s="78">
        <v>5040</v>
      </c>
      <c r="E38" s="78">
        <v>5040</v>
      </c>
    </row>
    <row r="39" spans="2:8" x14ac:dyDescent="0.4">
      <c r="B39" s="77" t="s">
        <v>39</v>
      </c>
      <c r="C39" s="78">
        <v>420</v>
      </c>
      <c r="D39" s="78">
        <v>5040</v>
      </c>
      <c r="E39" s="78">
        <v>5040</v>
      </c>
    </row>
  </sheetData>
  <sheetProtection password="D837" sheet="1" objects="1" scenarios="1"/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見積書</vt:lpstr>
      <vt:lpstr>M</vt:lpstr>
      <vt:lpstr>見積書!Print_Area</vt:lpstr>
      <vt:lpstr>その他</vt:lpstr>
      <vt:lpstr>一般店舗・事務所等</vt:lpstr>
      <vt:lpstr>飲食</vt:lpstr>
      <vt:lpstr>飲食業</vt:lpstr>
      <vt:lpstr>業種</vt:lpstr>
      <vt:lpstr>業態</vt:lpstr>
      <vt:lpstr>理美容・サロン業</vt:lpstr>
      <vt:lpstr>理美容サロン業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2020-06-19T08:06:12Z</cp:lastPrinted>
  <dcterms:created xsi:type="dcterms:W3CDTF">2018-02-27T07:58:04Z</dcterms:created>
  <dcterms:modified xsi:type="dcterms:W3CDTF">2020-07-03T11:23:02Z</dcterms:modified>
</cp:coreProperties>
</file>