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as\特定業務\8520_営業本部　営業企画部（旧営業サポート室）\WEB\●営業本部サポートWeb\52_omotenashi\data\web\"/>
    </mc:Choice>
  </mc:AlternateContent>
  <bookViews>
    <workbookView xWindow="0" yWindow="0" windowWidth="19176" windowHeight="6504" tabRatio="655" activeTab="3"/>
  </bookViews>
  <sheets>
    <sheet name="価格表" sheetId="21" r:id="rId1"/>
    <sheet name="初回入力" sheetId="5" r:id="rId2"/>
    <sheet name="記入例" sheetId="22" r:id="rId3"/>
    <sheet name="見積書" sheetId="10" r:id="rId4"/>
    <sheet name="Sheet1" sheetId="20" state="hidden" r:id="rId5"/>
  </sheets>
  <definedNames>
    <definedName name="_xlnm.Print_Area" localSheetId="0">価格表!$A$2:$E$16</definedName>
    <definedName name="_xlnm.Print_Area" localSheetId="2">記入例!$A$1:$AB$55</definedName>
    <definedName name="_xlnm.Print_Area" localSheetId="3">見積書!$A$1:$AB$65</definedName>
    <definedName name="_xlnm.Print_Area" localSheetId="1">初回入力!$A$1:$D$14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2" i="10" l="1"/>
  <c r="P32" i="10" s="1"/>
  <c r="T32" i="10" s="1"/>
  <c r="H33" i="10"/>
  <c r="P33" i="10" s="1"/>
  <c r="T33" i="10" s="1"/>
  <c r="H34" i="10"/>
  <c r="P34" i="10" s="1"/>
  <c r="T34" i="10" s="1"/>
  <c r="H35" i="10"/>
  <c r="P35" i="10" s="1"/>
  <c r="T35" i="10" s="1"/>
  <c r="H36" i="10"/>
  <c r="P36" i="10" s="1"/>
  <c r="T36" i="10" s="1"/>
  <c r="H37" i="10"/>
  <c r="P37" i="10" s="1"/>
  <c r="T37" i="10" s="1"/>
  <c r="H38" i="10"/>
  <c r="P38" i="10" s="1"/>
  <c r="T38" i="10" s="1"/>
  <c r="H39" i="10"/>
  <c r="P39" i="10" s="1"/>
  <c r="T39" i="10" s="1"/>
  <c r="H40" i="10"/>
  <c r="P40" i="10" s="1"/>
  <c r="T40" i="10" s="1"/>
  <c r="H41" i="10"/>
  <c r="P41" i="10" s="1"/>
  <c r="T41" i="10" s="1"/>
  <c r="H42" i="10"/>
  <c r="P42" i="10" s="1"/>
  <c r="T42" i="10" s="1"/>
  <c r="H50" i="10" l="1"/>
  <c r="P50" i="10" s="1"/>
  <c r="H51" i="10"/>
  <c r="P51" i="10" s="1"/>
  <c r="H23" i="10" l="1"/>
  <c r="P23" i="10" s="1"/>
  <c r="H24" i="10"/>
  <c r="P24" i="10" s="1"/>
  <c r="H25" i="10"/>
  <c r="P25" i="10" s="1"/>
  <c r="H26" i="10"/>
  <c r="P26" i="10" s="1"/>
  <c r="H27" i="10"/>
  <c r="P27" i="10" s="1"/>
  <c r="H28" i="10"/>
  <c r="P28" i="10" s="1"/>
  <c r="H29" i="10"/>
  <c r="P29" i="10" s="1"/>
  <c r="H30" i="10"/>
  <c r="P30" i="10" s="1"/>
  <c r="H31" i="10"/>
  <c r="P31" i="10" s="1"/>
  <c r="H48" i="22" l="1"/>
  <c r="H44" i="22"/>
  <c r="P44" i="22" s="1"/>
  <c r="T44" i="22" s="1"/>
  <c r="H43" i="22"/>
  <c r="P43" i="22" s="1"/>
  <c r="T43" i="22" s="1"/>
  <c r="H42" i="22"/>
  <c r="P42" i="22" s="1"/>
  <c r="T42" i="22" s="1"/>
  <c r="H41" i="22"/>
  <c r="P41" i="22" s="1"/>
  <c r="T41" i="22" s="1"/>
  <c r="H40" i="22"/>
  <c r="P40" i="22" s="1"/>
  <c r="T40" i="22" s="1"/>
  <c r="H36" i="22"/>
  <c r="H32" i="22"/>
  <c r="P32" i="22" s="1"/>
  <c r="T32" i="22" s="1"/>
  <c r="H31" i="22"/>
  <c r="P31" i="22" s="1"/>
  <c r="T31" i="22" s="1"/>
  <c r="H30" i="22"/>
  <c r="P30" i="22" s="1"/>
  <c r="T30" i="22" s="1"/>
  <c r="H29" i="22"/>
  <c r="P29" i="22" s="1"/>
  <c r="T29" i="22" s="1"/>
  <c r="H28" i="22"/>
  <c r="P28" i="22" s="1"/>
  <c r="T28" i="22" s="1"/>
  <c r="H27" i="22"/>
  <c r="P27" i="22" s="1"/>
  <c r="T27" i="22" s="1"/>
  <c r="H26" i="22"/>
  <c r="P26" i="22" s="1"/>
  <c r="T26" i="22" s="1"/>
  <c r="H25" i="22"/>
  <c r="P25" i="22" s="1"/>
  <c r="T25" i="22" s="1"/>
  <c r="H24" i="22"/>
  <c r="P24" i="22" s="1"/>
  <c r="T24" i="22" s="1"/>
  <c r="AD23" i="22"/>
  <c r="AE23" i="22" s="1"/>
  <c r="AF23" i="22" s="1"/>
  <c r="H23" i="22"/>
  <c r="P23" i="22" s="1"/>
  <c r="T23" i="22" s="1"/>
  <c r="H19" i="22"/>
  <c r="H18" i="22"/>
  <c r="H17" i="22"/>
  <c r="U14" i="22"/>
  <c r="U13" i="22"/>
  <c r="S12" i="22"/>
  <c r="T11" i="22"/>
  <c r="T10" i="22"/>
  <c r="B4" i="22"/>
  <c r="X3" i="22"/>
  <c r="H58" i="10"/>
  <c r="H54" i="10"/>
  <c r="P54" i="10" s="1"/>
  <c r="H53" i="10"/>
  <c r="P53" i="10" s="1"/>
  <c r="H52" i="10"/>
  <c r="P52" i="10" s="1"/>
  <c r="T33" i="22" l="1"/>
  <c r="T35" i="22" s="1"/>
  <c r="T45" i="22"/>
  <c r="T47" i="22" s="1"/>
  <c r="T53" i="10"/>
  <c r="T52" i="10"/>
  <c r="T54" i="10"/>
  <c r="T51" i="10"/>
  <c r="T50" i="10"/>
  <c r="T48" i="22" l="1"/>
  <c r="T49" i="22" s="1"/>
  <c r="G12" i="22" s="1"/>
  <c r="T36" i="22"/>
  <c r="T37" i="22" s="1"/>
  <c r="G9" i="22" s="1"/>
  <c r="T55" i="10"/>
  <c r="T57" i="10" s="1"/>
  <c r="T58" i="10" s="1"/>
  <c r="T59" i="10" s="1"/>
  <c r="G12" i="10" s="1"/>
  <c r="T24" i="10" l="1"/>
  <c r="T27" i="10"/>
  <c r="T30" i="10"/>
  <c r="T26" i="10"/>
  <c r="T28" i="10"/>
  <c r="T23" i="10"/>
  <c r="T29" i="10"/>
  <c r="T25" i="10"/>
  <c r="T31" i="10"/>
  <c r="T43" i="10" l="1"/>
  <c r="V14" i="10" l="1"/>
  <c r="V13" i="10"/>
  <c r="U12" i="10"/>
  <c r="U11" i="10"/>
  <c r="T10" i="10"/>
  <c r="H46" i="10" l="1"/>
  <c r="AD23" i="10"/>
  <c r="AE23" i="10" s="1"/>
  <c r="AF23" i="10" s="1"/>
  <c r="H19" i="10"/>
  <c r="H18" i="10"/>
  <c r="H17" i="10"/>
  <c r="B4" i="10"/>
  <c r="X3" i="10"/>
  <c r="T45" i="10" l="1"/>
  <c r="T46" i="10" s="1"/>
  <c r="T47" i="10" s="1"/>
  <c r="G9" i="10" s="1"/>
</calcChain>
</file>

<file path=xl/sharedStrings.xml><?xml version="1.0" encoding="utf-8"?>
<sst xmlns="http://schemas.openxmlformats.org/spreadsheetml/2006/main" count="233" uniqueCount="150">
  <si>
    <t>御見積書</t>
    <rPh sb="0" eb="1">
      <t>オ</t>
    </rPh>
    <rPh sb="1" eb="4">
      <t>ミツモリショ</t>
    </rPh>
    <phoneticPr fontId="3"/>
  </si>
  <si>
    <t>発行日</t>
    <rPh sb="0" eb="2">
      <t>ハッコウ</t>
    </rPh>
    <rPh sb="2" eb="3">
      <t>ビ</t>
    </rPh>
    <phoneticPr fontId="3"/>
  </si>
  <si>
    <t>御中</t>
    <rPh sb="0" eb="2">
      <t>オンチュウ</t>
    </rPh>
    <phoneticPr fontId="3"/>
  </si>
  <si>
    <t xml:space="preserve"> 下記の通り御見積り申し上げます｡</t>
    <phoneticPr fontId="3"/>
  </si>
  <si>
    <t>株式会社USEN</t>
    <rPh sb="0" eb="4">
      <t>カブシキガイシャ</t>
    </rPh>
    <phoneticPr fontId="3"/>
  </si>
  <si>
    <t>〒</t>
    <phoneticPr fontId="3"/>
  </si>
  <si>
    <t>電話：</t>
    <phoneticPr fontId="3"/>
  </si>
  <si>
    <t>御支払条件</t>
    <rPh sb="0" eb="1">
      <t>オ</t>
    </rPh>
    <rPh sb="1" eb="3">
      <t>シハラ</t>
    </rPh>
    <rPh sb="3" eb="5">
      <t>ジョウケン</t>
    </rPh>
    <phoneticPr fontId="3"/>
  </si>
  <si>
    <t>：</t>
    <phoneticPr fontId="3"/>
  </si>
  <si>
    <t>下記参照</t>
    <rPh sb="0" eb="2">
      <t>カキ</t>
    </rPh>
    <rPh sb="2" eb="4">
      <t>サンショウ</t>
    </rPh>
    <phoneticPr fontId="3"/>
  </si>
  <si>
    <t>担当：</t>
    <rPh sb="0" eb="2">
      <t>タントウ</t>
    </rPh>
    <phoneticPr fontId="3"/>
  </si>
  <si>
    <t>　初期費用</t>
    <rPh sb="1" eb="3">
      <t>ショキ</t>
    </rPh>
    <rPh sb="3" eb="5">
      <t>ヒヨウ</t>
    </rPh>
    <phoneticPr fontId="3"/>
  </si>
  <si>
    <t>担当</t>
    <rPh sb="0" eb="2">
      <t>タントウ</t>
    </rPh>
    <phoneticPr fontId="3"/>
  </si>
  <si>
    <t>課長</t>
    <rPh sb="0" eb="2">
      <t>カチョウ</t>
    </rPh>
    <phoneticPr fontId="3"/>
  </si>
  <si>
    <t>部長</t>
    <rPh sb="0" eb="2">
      <t>ブチョウ</t>
    </rPh>
    <phoneticPr fontId="3"/>
  </si>
  <si>
    <t>納入場所</t>
    <rPh sb="0" eb="2">
      <t>ノウニュウ</t>
    </rPh>
    <rPh sb="2" eb="4">
      <t>バショ</t>
    </rPh>
    <phoneticPr fontId="3"/>
  </si>
  <si>
    <t>御見積書有効期間</t>
    <rPh sb="0" eb="4">
      <t>オミツモリショ</t>
    </rPh>
    <rPh sb="4" eb="6">
      <t>ユウコウ</t>
    </rPh>
    <rPh sb="6" eb="8">
      <t>キカン</t>
    </rPh>
    <phoneticPr fontId="3"/>
  </si>
  <si>
    <t>ヶ月（発行日より）</t>
    <rPh sb="1" eb="2">
      <t>ツキ</t>
    </rPh>
    <rPh sb="3" eb="5">
      <t>ハッコウ</t>
    </rPh>
    <rPh sb="5" eb="6">
      <t>ビ</t>
    </rPh>
    <phoneticPr fontId="3"/>
  </si>
  <si>
    <t>■初期費用</t>
    <rPh sb="1" eb="3">
      <t>ショキ</t>
    </rPh>
    <rPh sb="3" eb="5">
      <t>ヒヨウ</t>
    </rPh>
    <phoneticPr fontId="3"/>
  </si>
  <si>
    <t>No</t>
    <phoneticPr fontId="3"/>
  </si>
  <si>
    <t>品名</t>
    <rPh sb="0" eb="2">
      <t>ヒンメイ</t>
    </rPh>
    <phoneticPr fontId="3"/>
  </si>
  <si>
    <t>型番</t>
    <rPh sb="0" eb="2">
      <t>カタバン</t>
    </rPh>
    <phoneticPr fontId="3"/>
  </si>
  <si>
    <t>数量</t>
    <rPh sb="0" eb="2">
      <t>スウリョウ</t>
    </rPh>
    <phoneticPr fontId="3"/>
  </si>
  <si>
    <t>単価（税別）</t>
    <rPh sb="0" eb="2">
      <t>タンカ</t>
    </rPh>
    <rPh sb="3" eb="5">
      <t>ゼイベツ</t>
    </rPh>
    <phoneticPr fontId="3"/>
  </si>
  <si>
    <t>金額</t>
    <rPh sb="0" eb="2">
      <t>キンガク</t>
    </rPh>
    <phoneticPr fontId="3"/>
  </si>
  <si>
    <t>備考</t>
    <rPh sb="0" eb="2">
      <t>ビコウ</t>
    </rPh>
    <phoneticPr fontId="3"/>
  </si>
  <si>
    <t>小計</t>
    <rPh sb="0" eb="2">
      <t>ショウケイ</t>
    </rPh>
    <phoneticPr fontId="3"/>
  </si>
  <si>
    <t>①税別金額</t>
    <rPh sb="1" eb="3">
      <t>ゼイベツ</t>
    </rPh>
    <rPh sb="3" eb="5">
      <t>キンガク</t>
    </rPh>
    <phoneticPr fontId="3"/>
  </si>
  <si>
    <t>②消費税</t>
    <rPh sb="1" eb="4">
      <t>ショウヒゼイ</t>
    </rPh>
    <phoneticPr fontId="3"/>
  </si>
  <si>
    <t>（①</t>
    <phoneticPr fontId="3"/>
  </si>
  <si>
    <t>×</t>
    <phoneticPr fontId="3"/>
  </si>
  <si>
    <t>%）</t>
    <phoneticPr fontId="3"/>
  </si>
  <si>
    <t>③初期費用合計</t>
    <rPh sb="1" eb="3">
      <t>ショキ</t>
    </rPh>
    <rPh sb="3" eb="5">
      <t>ヒヨウ</t>
    </rPh>
    <rPh sb="5" eb="7">
      <t>ゴウケイ</t>
    </rPh>
    <phoneticPr fontId="3"/>
  </si>
  <si>
    <t>（①　+　②）</t>
    <phoneticPr fontId="3"/>
  </si>
  <si>
    <t>■備考</t>
    <rPh sb="1" eb="3">
      <t>ビコウ</t>
    </rPh>
    <phoneticPr fontId="3"/>
  </si>
  <si>
    <t>企業名</t>
    <rPh sb="0" eb="2">
      <t>キギョウ</t>
    </rPh>
    <rPh sb="2" eb="3">
      <t>メイ</t>
    </rPh>
    <phoneticPr fontId="3"/>
  </si>
  <si>
    <t>店舗名</t>
    <rPh sb="0" eb="2">
      <t>テンポ</t>
    </rPh>
    <rPh sb="2" eb="3">
      <t>メイ</t>
    </rPh>
    <phoneticPr fontId="3"/>
  </si>
  <si>
    <t>支払条件</t>
    <rPh sb="0" eb="2">
      <t>シハラ</t>
    </rPh>
    <rPh sb="2" eb="4">
      <t>ジョウケン</t>
    </rPh>
    <phoneticPr fontId="3"/>
  </si>
  <si>
    <t>消費税</t>
    <rPh sb="0" eb="3">
      <t>ショウヒゼイ</t>
    </rPh>
    <phoneticPr fontId="3"/>
  </si>
  <si>
    <t>振込</t>
    <rPh sb="0" eb="2">
      <t>フリコミ</t>
    </rPh>
    <phoneticPr fontId="3"/>
  </si>
  <si>
    <t>見積有効期限</t>
    <rPh sb="0" eb="2">
      <t>ミツモリ</t>
    </rPh>
    <rPh sb="2" eb="4">
      <t>ユウコウ</t>
    </rPh>
    <rPh sb="4" eb="6">
      <t>キゲン</t>
    </rPh>
    <phoneticPr fontId="3"/>
  </si>
  <si>
    <t>東京都品川区上大崎3丁目1番1号</t>
    <rPh sb="0" eb="3">
      <t>トウキョウト</t>
    </rPh>
    <rPh sb="3" eb="6">
      <t>シナガワク</t>
    </rPh>
    <rPh sb="6" eb="9">
      <t>カミオオサキ</t>
    </rPh>
    <rPh sb="10" eb="12">
      <t>チョウメ</t>
    </rPh>
    <rPh sb="13" eb="14">
      <t>バン</t>
    </rPh>
    <rPh sb="15" eb="16">
      <t>ゴウ</t>
    </rPh>
    <phoneticPr fontId="3"/>
  </si>
  <si>
    <t>林　英文</t>
    <rPh sb="0" eb="1">
      <t>ハヤシ</t>
    </rPh>
    <rPh sb="2" eb="4">
      <t>ヒデフミ</t>
    </rPh>
    <phoneticPr fontId="3"/>
  </si>
  <si>
    <t>郵便番号</t>
    <rPh sb="0" eb="2">
      <t>ユウビン</t>
    </rPh>
    <rPh sb="2" eb="4">
      <t>バンゴウ</t>
    </rPh>
    <phoneticPr fontId="3"/>
  </si>
  <si>
    <t>住所</t>
    <rPh sb="0" eb="2">
      <t>ジュウショ</t>
    </rPh>
    <phoneticPr fontId="3"/>
  </si>
  <si>
    <t>電話</t>
    <rPh sb="0" eb="2">
      <t>デンワ</t>
    </rPh>
    <phoneticPr fontId="3"/>
  </si>
  <si>
    <t>名前</t>
    <rPh sb="0" eb="2">
      <t>ナマエ</t>
    </rPh>
    <phoneticPr fontId="3"/>
  </si>
  <si>
    <t>141-0021</t>
    <phoneticPr fontId="3"/>
  </si>
  <si>
    <t>部署名</t>
    <rPh sb="0" eb="2">
      <t>ブショ</t>
    </rPh>
    <rPh sb="2" eb="3">
      <t>メイ</t>
    </rPh>
    <phoneticPr fontId="3"/>
  </si>
  <si>
    <t>株式会社　北澤商事</t>
    <rPh sb="0" eb="4">
      <t>カブシキガイシャ</t>
    </rPh>
    <rPh sb="5" eb="7">
      <t>キタザワ</t>
    </rPh>
    <rPh sb="7" eb="9">
      <t>ショウジ</t>
    </rPh>
    <phoneticPr fontId="3"/>
  </si>
  <si>
    <t>ショッピングセンターUSEN</t>
    <phoneticPr fontId="3"/>
  </si>
  <si>
    <t>iPad mini 64G</t>
    <phoneticPr fontId="3"/>
  </si>
  <si>
    <t>iPad mini 256G</t>
    <phoneticPr fontId="3"/>
  </si>
  <si>
    <t>価格</t>
    <rPh sb="0" eb="2">
      <t>カカク</t>
    </rPh>
    <phoneticPr fontId="3"/>
  </si>
  <si>
    <t>UNIS品目CD</t>
    <rPh sb="4" eb="6">
      <t>ヒンモク</t>
    </rPh>
    <phoneticPr fontId="3"/>
  </si>
  <si>
    <t>モバイルスピーカー</t>
  </si>
  <si>
    <t>JBL</t>
  </si>
  <si>
    <t>JBL GO2BLK</t>
  </si>
  <si>
    <t>UNIS:8180780</t>
  </si>
  <si>
    <t>接続ケーブル</t>
  </si>
  <si>
    <t>オーディオテクニカ</t>
  </si>
  <si>
    <t>ATCA44C0.4</t>
  </si>
  <si>
    <t>UNIS：9732310</t>
  </si>
  <si>
    <t>バッファロー</t>
  </si>
  <si>
    <t>UNIS：9732330</t>
  </si>
  <si>
    <t>ライトニング</t>
  </si>
  <si>
    <t>ケーブル</t>
  </si>
  <si>
    <t>Apple</t>
  </si>
  <si>
    <t>UNIS：9732320</t>
  </si>
  <si>
    <t>UNIS：9342370</t>
  </si>
  <si>
    <t>2口USBコンセント</t>
  </si>
  <si>
    <t>BSMPA2402P2WH</t>
  </si>
  <si>
    <t>UNIS：9342360</t>
  </si>
  <si>
    <t>ライトニングケーブル</t>
    <phoneticPr fontId="3"/>
  </si>
  <si>
    <t>USB-Bケーブル</t>
    <phoneticPr fontId="3"/>
  </si>
  <si>
    <t>USB2口コンセント</t>
    <rPh sb="4" eb="5">
      <t>クチ</t>
    </rPh>
    <phoneticPr fontId="3"/>
  </si>
  <si>
    <t>JBL GO2BLK</t>
    <phoneticPr fontId="3"/>
  </si>
  <si>
    <t>オーディオテクニカ　ATCA44C0.4</t>
    <phoneticPr fontId="3"/>
  </si>
  <si>
    <t>バッファロー　TB-A19SUCCR</t>
    <phoneticPr fontId="3"/>
  </si>
  <si>
    <t>Apple　純正ライトニングケーブル(2m)</t>
    <phoneticPr fontId="3"/>
  </si>
  <si>
    <t>バッファロー　BSMPCMB120BK</t>
    <phoneticPr fontId="3"/>
  </si>
  <si>
    <t>バッファロー　BSMPA2402P2WH</t>
    <phoneticPr fontId="3"/>
  </si>
  <si>
    <t>マグネットシート</t>
    <phoneticPr fontId="3"/>
  </si>
  <si>
    <t>サンワサプライ　LCD-IPM4BCAR</t>
    <phoneticPr fontId="3"/>
  </si>
  <si>
    <t>iPad mini 64G（シルバー）</t>
    <phoneticPr fontId="3"/>
  </si>
  <si>
    <t>iPad mini 256G（シルバー）</t>
    <phoneticPr fontId="3"/>
  </si>
  <si>
    <t>■月額費用</t>
    <rPh sb="1" eb="3">
      <t>ゲツガク</t>
    </rPh>
    <rPh sb="3" eb="5">
      <t>ヒヨウ</t>
    </rPh>
    <phoneticPr fontId="3"/>
  </si>
  <si>
    <t>おもてなしキャスト【インフォ】</t>
  </si>
  <si>
    <t xml:space="preserve">月 額 利 用 料 
御見積額(税込) </t>
    <phoneticPr fontId="3"/>
  </si>
  <si>
    <t xml:space="preserve">初 期 費 用
御見積額(税込) </t>
    <rPh sb="0" eb="1">
      <t>ハツ</t>
    </rPh>
    <rPh sb="2" eb="3">
      <t>キ</t>
    </rPh>
    <rPh sb="4" eb="5">
      <t>ヒ</t>
    </rPh>
    <rPh sb="6" eb="7">
      <t>ヨウ</t>
    </rPh>
    <rPh sb="8" eb="11">
      <t>オミツモリ</t>
    </rPh>
    <rPh sb="11" eb="12">
      <t>ガク</t>
    </rPh>
    <rPh sb="12" eb="16">
      <t>ゼイコミ</t>
    </rPh>
    <phoneticPr fontId="3"/>
  </si>
  <si>
    <t>メーカー</t>
  </si>
  <si>
    <t>型番/UNISコード</t>
  </si>
  <si>
    <t>価格（税別）</t>
  </si>
  <si>
    <t>4,100円</t>
  </si>
  <si>
    <t>1,300円</t>
  </si>
  <si>
    <t>3,100円</t>
  </si>
  <si>
    <t>サンワサプライ</t>
  </si>
  <si>
    <t>UNIS：9732720</t>
  </si>
  <si>
    <t>1,680円</t>
  </si>
  <si>
    <t>3,500円</t>
  </si>
  <si>
    <t>1,100円</t>
  </si>
  <si>
    <t>1,600円</t>
  </si>
  <si>
    <t>TB-A19SUCCR
(iPad mini5)</t>
    <phoneticPr fontId="3"/>
  </si>
  <si>
    <t>iPad mini5用
ケース</t>
    <phoneticPr fontId="3"/>
  </si>
  <si>
    <t>LCD-IPM4BCAR
(iPad mini5)</t>
    <phoneticPr fontId="3"/>
  </si>
  <si>
    <t>iPad mini5用
液晶フィルム</t>
    <phoneticPr fontId="3"/>
  </si>
  <si>
    <t>USB-B
ケーブル</t>
    <phoneticPr fontId="3"/>
  </si>
  <si>
    <t>USB-Bケーブル（2m）
BSMPCMB120BK</t>
    <phoneticPr fontId="3"/>
  </si>
  <si>
    <t>参考</t>
    <rPh sb="0" eb="2">
      <t>サンコウ</t>
    </rPh>
    <phoneticPr fontId="3"/>
  </si>
  <si>
    <t>純正ライトニング
ケーブル(2m)</t>
    <phoneticPr fontId="3"/>
  </si>
  <si>
    <t>ハンズフリー拡声器</t>
  </si>
  <si>
    <t>防水ハンズフリー拡声器</t>
    <rPh sb="0" eb="2">
      <t>ボウスイ</t>
    </rPh>
    <rPh sb="8" eb="11">
      <t>カクセイキ</t>
    </rPh>
    <phoneticPr fontId="1"/>
  </si>
  <si>
    <t>TOA ER-1000BK（黒）</t>
    <phoneticPr fontId="3"/>
  </si>
  <si>
    <t xml:space="preserve">サンワサプライ PDA-IPAD1416 </t>
    <phoneticPr fontId="3"/>
  </si>
  <si>
    <t>オーディオテクニカ ATP-SP404</t>
    <phoneticPr fontId="3"/>
  </si>
  <si>
    <t xml:space="preserve">AX-35ML10BK </t>
    <phoneticPr fontId="3"/>
  </si>
  <si>
    <t>iPad miniスタンド</t>
    <phoneticPr fontId="3"/>
  </si>
  <si>
    <t>TST-lPM01</t>
    <phoneticPr fontId="3"/>
  </si>
  <si>
    <t>ショルダーケース(mini5)</t>
    <phoneticPr fontId="1"/>
  </si>
  <si>
    <t>iPad mini5ケース</t>
    <phoneticPr fontId="3"/>
  </si>
  <si>
    <t>接続ケーブル（インフォ）</t>
    <phoneticPr fontId="3"/>
  </si>
  <si>
    <t>接続ケーブル（防災・メガホン）</t>
    <rPh sb="7" eb="9">
      <t>ボウサイ</t>
    </rPh>
    <phoneticPr fontId="3"/>
  </si>
  <si>
    <t>製作費</t>
    <rPh sb="0" eb="3">
      <t>セイサクヒ</t>
    </rPh>
    <phoneticPr fontId="3"/>
  </si>
  <si>
    <t>コンテンツ制作費</t>
    <rPh sb="5" eb="7">
      <t>セイサク</t>
    </rPh>
    <rPh sb="7" eb="8">
      <t>ヒ</t>
    </rPh>
    <phoneticPr fontId="3"/>
  </si>
  <si>
    <t>Z100740</t>
  </si>
  <si>
    <t>Z100448</t>
  </si>
  <si>
    <t>入力費</t>
    <rPh sb="0" eb="2">
      <t>ニュウリョク</t>
    </rPh>
    <rPh sb="2" eb="3">
      <t>ヒ</t>
    </rPh>
    <phoneticPr fontId="3"/>
  </si>
  <si>
    <t>コンテンツ入力費</t>
    <rPh sb="5" eb="7">
      <t>ニュウリョク</t>
    </rPh>
    <rPh sb="7" eb="8">
      <t>ヒ</t>
    </rPh>
    <phoneticPr fontId="3"/>
  </si>
  <si>
    <t>工事費</t>
    <rPh sb="0" eb="3">
      <t>コウジヒ</t>
    </rPh>
    <phoneticPr fontId="3"/>
  </si>
  <si>
    <t>設置工事費</t>
    <rPh sb="0" eb="2">
      <t>セッチ</t>
    </rPh>
    <rPh sb="2" eb="4">
      <t>コウジ</t>
    </rPh>
    <rPh sb="4" eb="5">
      <t>ヒ</t>
    </rPh>
    <phoneticPr fontId="3"/>
  </si>
  <si>
    <t>Z100246</t>
    <phoneticPr fontId="3"/>
  </si>
  <si>
    <t>Z100429</t>
    <phoneticPr fontId="3"/>
  </si>
  <si>
    <t>調整費</t>
    <rPh sb="0" eb="3">
      <t>チョウセイヒ</t>
    </rPh>
    <phoneticPr fontId="3"/>
  </si>
  <si>
    <t>【インフォ】</t>
  </si>
  <si>
    <t>【インフォ】</t>
    <phoneticPr fontId="3"/>
  </si>
  <si>
    <t>【防災】</t>
    <rPh sb="1" eb="3">
      <t>ボウサイ</t>
    </rPh>
    <phoneticPr fontId="3"/>
  </si>
  <si>
    <t>【メガホン】</t>
  </si>
  <si>
    <t>【メガホン】</t>
    <phoneticPr fontId="3"/>
  </si>
  <si>
    <t>おもてなしキャスト　インフォ用</t>
    <rPh sb="14" eb="15">
      <t>ヨウ</t>
    </rPh>
    <phoneticPr fontId="3"/>
  </si>
  <si>
    <t>おもてなしキャスト　防災用</t>
    <rPh sb="10" eb="13">
      <t>ボウサイヨウ</t>
    </rPh>
    <phoneticPr fontId="3"/>
  </si>
  <si>
    <t>おもてなしキャスト　メガホン用</t>
    <rPh sb="14" eb="15">
      <t>ヨウ</t>
    </rPh>
    <phoneticPr fontId="3"/>
  </si>
  <si>
    <t>おもてなしキャスト　メガホン用</t>
    <rPh sb="14" eb="15">
      <t>ヨウ</t>
    </rPh>
    <phoneticPr fontId="3"/>
  </si>
  <si>
    <t>【メガホン】増設</t>
    <rPh sb="6" eb="8">
      <t>ゾウセツ</t>
    </rPh>
    <phoneticPr fontId="3"/>
  </si>
  <si>
    <t>【メガホン】増設</t>
    <rPh sb="6" eb="8">
      <t>ゾウセツ</t>
    </rPh>
    <phoneticPr fontId="3"/>
  </si>
  <si>
    <t>おもてなしキャスト　メガホン増設用</t>
    <rPh sb="14" eb="16">
      <t>ゾウセツ</t>
    </rPh>
    <rPh sb="16" eb="17">
      <t>ヨウ</t>
    </rPh>
    <phoneticPr fontId="3"/>
  </si>
  <si>
    <t>おもてなしキャスト　メガホン増設用</t>
    <rPh sb="14" eb="16">
      <t>ゾウセツ</t>
    </rPh>
    <rPh sb="16" eb="17">
      <t>ヨウ</t>
    </rPh>
    <phoneticPr fontId="3"/>
  </si>
  <si>
    <t>社長室　USEN SOUND Lab.</t>
    <rPh sb="0" eb="3">
      <t>シャチョウシツ</t>
    </rPh>
    <phoneticPr fontId="3"/>
  </si>
  <si>
    <t>03-6823-7097</t>
    <phoneticPr fontId="3"/>
  </si>
  <si>
    <t>iPad mini5保護フィルム</t>
    <rPh sb="10" eb="12">
      <t>ホゴ</t>
    </rPh>
    <phoneticPr fontId="3"/>
  </si>
  <si>
    <t>タキゲンマグネット　C-201N-1-3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</si>
</sst>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5" formatCode="&quot;¥&quot;#,##0;&quot;¥&quot;\-#,##0"/>
    <numFmt numFmtId="176" formatCode="yyyy&quot;年&quot;m&quot;月&quot;d&quot;日&quot;;@"/>
    <numFmt numFmtId="177" formatCode="#;\0;0"/>
  </numFmts>
  <fonts count="2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20"/>
      <color theme="1"/>
      <name val="メイリオ"/>
      <family val="3"/>
      <charset val="128"/>
    </font>
    <font>
      <sz val="6"/>
      <name val="游ゴシック"/>
      <family val="2"/>
      <charset val="128"/>
      <scheme val="minor"/>
    </font>
    <font>
      <sz val="8"/>
      <color theme="1"/>
      <name val="メイリオ"/>
      <family val="3"/>
      <charset val="128"/>
    </font>
    <font>
      <sz val="11"/>
      <color theme="1"/>
      <name val="メイリオ"/>
      <family val="3"/>
      <charset val="128"/>
    </font>
    <font>
      <b/>
      <sz val="16"/>
      <color theme="1"/>
      <name val="メイリオ"/>
      <family val="3"/>
      <charset val="128"/>
    </font>
    <font>
      <sz val="12"/>
      <color theme="1"/>
      <name val="メイリオ"/>
      <family val="3"/>
      <charset val="128"/>
    </font>
    <font>
      <b/>
      <sz val="8"/>
      <color theme="0"/>
      <name val="メイリオ"/>
      <family val="3"/>
      <charset val="128"/>
    </font>
    <font>
      <sz val="9"/>
      <color theme="1"/>
      <name val="メイリオ"/>
      <family val="3"/>
      <charset val="128"/>
    </font>
    <font>
      <sz val="8"/>
      <color theme="0"/>
      <name val="メイリオ"/>
      <family val="3"/>
      <charset val="128"/>
    </font>
    <font>
      <b/>
      <sz val="12"/>
      <color theme="1"/>
      <name val="メイリオ"/>
      <family val="3"/>
      <charset val="128"/>
    </font>
    <font>
      <sz val="16"/>
      <color theme="1"/>
      <name val="メイリオ"/>
      <family val="3"/>
      <charset val="128"/>
    </font>
    <font>
      <b/>
      <sz val="16"/>
      <color theme="0"/>
      <name val="メイリオ"/>
      <family val="3"/>
      <charset val="128"/>
    </font>
    <font>
      <sz val="8"/>
      <color theme="0" tint="-0.34998626667073579"/>
      <name val="メイリオ"/>
      <family val="3"/>
      <charset val="128"/>
    </font>
    <font>
      <sz val="16"/>
      <color theme="0"/>
      <name val="メイリオ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rgb="FF111111"/>
      <name val="游ゴシック"/>
      <family val="3"/>
      <charset val="128"/>
      <scheme val="minor"/>
    </font>
    <font>
      <sz val="18"/>
      <name val="Arial"/>
      <family val="2"/>
    </font>
    <font>
      <b/>
      <sz val="12"/>
      <color rgb="FFFFFFFF"/>
      <name val="メイリオ"/>
      <family val="3"/>
      <charset val="128"/>
    </font>
    <font>
      <sz val="12"/>
      <color rgb="FF000000"/>
      <name val="メイリオ"/>
      <family val="3"/>
      <charset val="128"/>
    </font>
    <font>
      <b/>
      <sz val="12"/>
      <color rgb="FF000000"/>
      <name val="メイリオ"/>
      <family val="3"/>
      <charset val="128"/>
    </font>
    <font>
      <b/>
      <sz val="14"/>
      <color theme="1"/>
      <name val="メイリオ"/>
      <family val="3"/>
      <charset val="128"/>
    </font>
    <font>
      <sz val="28"/>
      <color theme="1"/>
      <name val="メイリオ"/>
      <family val="3"/>
      <charset val="128"/>
    </font>
    <font>
      <b/>
      <sz val="18"/>
      <color theme="1"/>
      <name val="メイリオ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7F7F7F"/>
        <bgColor indexed="64"/>
      </patternFill>
    </fill>
  </fills>
  <borders count="4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18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4" fillId="0" borderId="0" xfId="0" applyFont="1" applyAlignment="1">
      <alignment vertical="center"/>
    </xf>
    <xf numFmtId="0" fontId="10" fillId="0" borderId="0" xfId="0" applyFont="1">
      <alignment vertical="center"/>
    </xf>
    <xf numFmtId="0" fontId="4" fillId="3" borderId="16" xfId="0" applyFont="1" applyFill="1" applyBorder="1" applyAlignment="1">
      <alignment horizontal="center" vertical="center"/>
    </xf>
    <xf numFmtId="0" fontId="4" fillId="3" borderId="22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13" fillId="4" borderId="10" xfId="0" applyFont="1" applyFill="1" applyBorder="1">
      <alignment vertical="center"/>
    </xf>
    <xf numFmtId="0" fontId="12" fillId="0" borderId="10" xfId="0" applyFont="1" applyBorder="1" applyAlignment="1" applyProtection="1">
      <alignment horizontal="center" vertical="center"/>
      <protection locked="0"/>
    </xf>
    <xf numFmtId="0" fontId="12" fillId="0" borderId="10" xfId="0" applyNumberFormat="1" applyFont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vertical="center"/>
    </xf>
    <xf numFmtId="0" fontId="7" fillId="0" borderId="0" xfId="0" applyFont="1" applyAlignment="1" applyProtection="1">
      <alignment horizontal="center" vertical="center"/>
    </xf>
    <xf numFmtId="0" fontId="14" fillId="0" borderId="0" xfId="0" applyFont="1">
      <alignment vertical="center"/>
    </xf>
    <xf numFmtId="0" fontId="12" fillId="0" borderId="0" xfId="0" applyFont="1">
      <alignment vertical="center"/>
    </xf>
    <xf numFmtId="0" fontId="15" fillId="0" borderId="0" xfId="0" applyFont="1">
      <alignment vertical="center"/>
    </xf>
    <xf numFmtId="0" fontId="12" fillId="0" borderId="10" xfId="0" applyFont="1" applyBorder="1" applyProtection="1">
      <alignment vertical="center"/>
      <protection locked="0"/>
    </xf>
    <xf numFmtId="0" fontId="5" fillId="0" borderId="9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12" fillId="0" borderId="0" xfId="0" applyFont="1" applyProtection="1">
      <alignment vertical="center"/>
    </xf>
    <xf numFmtId="0" fontId="4" fillId="0" borderId="0" xfId="0" applyFont="1" applyProtection="1">
      <alignment vertical="center"/>
    </xf>
    <xf numFmtId="0" fontId="4" fillId="2" borderId="0" xfId="0" applyFont="1" applyFill="1" applyProtection="1">
      <alignment vertical="center"/>
    </xf>
    <xf numFmtId="0" fontId="5" fillId="0" borderId="0" xfId="0" applyFont="1" applyProtection="1">
      <alignment vertical="center"/>
    </xf>
    <xf numFmtId="0" fontId="6" fillId="0" borderId="0" xfId="0" applyFont="1" applyAlignment="1" applyProtection="1"/>
    <xf numFmtId="0" fontId="5" fillId="0" borderId="0" xfId="0" applyFont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5" fillId="0" borderId="3" xfId="0" applyFont="1" applyBorder="1" applyAlignment="1" applyProtection="1">
      <alignment vertical="center"/>
    </xf>
    <xf numFmtId="0" fontId="5" fillId="0" borderId="3" xfId="0" applyNumberFormat="1" applyFont="1" applyBorder="1" applyAlignment="1" applyProtection="1">
      <alignment horizontal="center" vertical="center"/>
    </xf>
    <xf numFmtId="0" fontId="5" fillId="0" borderId="32" xfId="0" applyFont="1" applyBorder="1" applyAlignment="1" applyProtection="1">
      <alignment vertical="center"/>
    </xf>
    <xf numFmtId="0" fontId="4" fillId="3" borderId="16" xfId="0" applyFont="1" applyFill="1" applyBorder="1" applyAlignment="1" applyProtection="1">
      <alignment horizontal="center" vertical="center"/>
    </xf>
    <xf numFmtId="0" fontId="14" fillId="0" borderId="0" xfId="0" applyFont="1" applyProtection="1">
      <alignment vertical="center"/>
    </xf>
    <xf numFmtId="0" fontId="10" fillId="0" borderId="0" xfId="0" applyFont="1" applyProtection="1">
      <alignment vertical="center"/>
    </xf>
    <xf numFmtId="0" fontId="4" fillId="3" borderId="22" xfId="0" applyFont="1" applyFill="1" applyBorder="1" applyAlignment="1" applyProtection="1">
      <alignment horizontal="center" vertical="center"/>
    </xf>
    <xf numFmtId="0" fontId="11" fillId="0" borderId="1" xfId="0" applyFont="1" applyBorder="1" applyAlignment="1" applyProtection="1">
      <alignment horizontal="left"/>
    </xf>
    <xf numFmtId="0" fontId="7" fillId="0" borderId="0" xfId="0" applyFont="1" applyBorder="1" applyAlignment="1" applyProtection="1">
      <alignment horizontal="right" vertical="center"/>
    </xf>
    <xf numFmtId="0" fontId="7" fillId="0" borderId="0" xfId="0" applyFont="1" applyBorder="1" applyAlignment="1" applyProtection="1">
      <alignment horizontal="left" vertical="center"/>
    </xf>
    <xf numFmtId="0" fontId="8" fillId="2" borderId="11" xfId="0" applyFont="1" applyFill="1" applyBorder="1" applyAlignment="1">
      <alignment horizontal="center" vertical="center"/>
    </xf>
    <xf numFmtId="0" fontId="5" fillId="0" borderId="9" xfId="0" applyFont="1" applyBorder="1" applyAlignment="1" applyProtection="1">
      <alignment horizontal="center" vertical="center"/>
    </xf>
    <xf numFmtId="0" fontId="8" fillId="2" borderId="11" xfId="0" applyFont="1" applyFill="1" applyBorder="1" applyAlignment="1" applyProtection="1">
      <alignment horizontal="center" vertical="center"/>
    </xf>
    <xf numFmtId="0" fontId="16" fillId="0" borderId="0" xfId="0" applyFont="1">
      <alignment vertical="center"/>
    </xf>
    <xf numFmtId="38" fontId="16" fillId="0" borderId="0" xfId="1" applyFont="1">
      <alignment vertical="center"/>
    </xf>
    <xf numFmtId="38" fontId="17" fillId="0" borderId="0" xfId="1" applyFont="1">
      <alignment vertical="center"/>
    </xf>
    <xf numFmtId="0" fontId="5" fillId="0" borderId="0" xfId="0" applyFont="1" applyAlignment="1">
      <alignment horizontal="right" vertical="center"/>
    </xf>
    <xf numFmtId="5" fontId="23" fillId="0" borderId="1" xfId="0" applyNumberFormat="1" applyFont="1" applyBorder="1" applyAlignment="1" applyProtection="1">
      <alignment horizontal="right" vertical="center"/>
    </xf>
    <xf numFmtId="0" fontId="5" fillId="0" borderId="0" xfId="0" applyFont="1" applyAlignment="1" applyProtection="1"/>
    <xf numFmtId="0" fontId="24" fillId="0" borderId="0" xfId="0" applyFont="1" applyAlignment="1" applyProtection="1"/>
    <xf numFmtId="0" fontId="18" fillId="5" borderId="45" xfId="0" applyFont="1" applyFill="1" applyBorder="1" applyAlignment="1">
      <alignment horizontal="center" vertical="center" wrapText="1"/>
    </xf>
    <xf numFmtId="0" fontId="19" fillId="5" borderId="45" xfId="0" applyFont="1" applyFill="1" applyBorder="1" applyAlignment="1">
      <alignment horizontal="center" vertical="center" wrapText="1" readingOrder="1"/>
    </xf>
    <xf numFmtId="0" fontId="19" fillId="5" borderId="46" xfId="0" applyFont="1" applyFill="1" applyBorder="1" applyAlignment="1">
      <alignment horizontal="center" vertical="center" wrapText="1" readingOrder="1"/>
    </xf>
    <xf numFmtId="0" fontId="20" fillId="0" borderId="46" xfId="0" applyFont="1" applyBorder="1" applyAlignment="1">
      <alignment horizontal="center" vertical="center" wrapText="1" readingOrder="1"/>
    </xf>
    <xf numFmtId="0" fontId="21" fillId="0" borderId="47" xfId="0" applyFont="1" applyBorder="1" applyAlignment="1">
      <alignment horizontal="center" vertical="center" wrapText="1" readingOrder="1"/>
    </xf>
    <xf numFmtId="0" fontId="19" fillId="5" borderId="47" xfId="0" applyFont="1" applyFill="1" applyBorder="1" applyAlignment="1">
      <alignment horizontal="center" vertical="center" wrapText="1" readingOrder="1"/>
    </xf>
    <xf numFmtId="0" fontId="5" fillId="0" borderId="0" xfId="0" applyFont="1" applyAlignment="1" applyProtection="1">
      <alignment horizontal="right" vertical="center"/>
    </xf>
    <xf numFmtId="0" fontId="16" fillId="0" borderId="0" xfId="0" applyFont="1" applyAlignment="1">
      <alignment vertical="center" wrapText="1"/>
    </xf>
    <xf numFmtId="0" fontId="19" fillId="5" borderId="46" xfId="0" applyFont="1" applyFill="1" applyBorder="1" applyAlignment="1">
      <alignment horizontal="center" vertical="center" wrapText="1" readingOrder="1"/>
    </xf>
    <xf numFmtId="0" fontId="19" fillId="5" borderId="47" xfId="0" applyFont="1" applyFill="1" applyBorder="1" applyAlignment="1">
      <alignment horizontal="center" vertical="center" wrapText="1" readingOrder="1"/>
    </xf>
    <xf numFmtId="0" fontId="20" fillId="0" borderId="46" xfId="0" applyFont="1" applyBorder="1" applyAlignment="1">
      <alignment horizontal="center" vertical="center" wrapText="1" readingOrder="1"/>
    </xf>
    <xf numFmtId="0" fontId="20" fillId="0" borderId="47" xfId="0" applyFont="1" applyBorder="1" applyAlignment="1">
      <alignment horizontal="center" vertical="center" wrapText="1" readingOrder="1"/>
    </xf>
    <xf numFmtId="0" fontId="19" fillId="0" borderId="46" xfId="0" applyFont="1" applyFill="1" applyBorder="1" applyAlignment="1">
      <alignment horizontal="center" vertical="center" wrapText="1" readingOrder="1"/>
    </xf>
    <xf numFmtId="0" fontId="19" fillId="0" borderId="47" xfId="0" applyFont="1" applyFill="1" applyBorder="1" applyAlignment="1">
      <alignment horizontal="center" vertical="center" wrapText="1" readingOrder="1"/>
    </xf>
    <xf numFmtId="0" fontId="22" fillId="0" borderId="2" xfId="0" applyFont="1" applyBorder="1" applyAlignment="1" applyProtection="1">
      <alignment horizontal="center" vertical="center" wrapText="1"/>
    </xf>
    <xf numFmtId="0" fontId="22" fillId="0" borderId="3" xfId="0" applyFont="1" applyBorder="1" applyAlignment="1" applyProtection="1">
      <alignment horizontal="center" vertical="center"/>
    </xf>
    <xf numFmtId="0" fontId="22" fillId="0" borderId="5" xfId="0" applyFont="1" applyBorder="1" applyAlignment="1" applyProtection="1">
      <alignment horizontal="center" vertical="center"/>
    </xf>
    <xf numFmtId="0" fontId="22" fillId="0" borderId="0" xfId="0" applyFont="1" applyBorder="1" applyAlignment="1" applyProtection="1">
      <alignment horizontal="center" vertical="center"/>
    </xf>
    <xf numFmtId="0" fontId="22" fillId="0" borderId="7" xfId="0" applyFont="1" applyBorder="1" applyAlignment="1" applyProtection="1">
      <alignment horizontal="center" vertical="center"/>
    </xf>
    <xf numFmtId="0" fontId="22" fillId="0" borderId="1" xfId="0" applyFont="1" applyBorder="1" applyAlignment="1" applyProtection="1">
      <alignment horizontal="center" vertical="center"/>
    </xf>
    <xf numFmtId="5" fontId="23" fillId="0" borderId="3" xfId="0" applyNumberFormat="1" applyFont="1" applyBorder="1" applyAlignment="1" applyProtection="1">
      <alignment horizontal="center" vertical="center"/>
    </xf>
    <xf numFmtId="5" fontId="23" fillId="0" borderId="4" xfId="0" applyNumberFormat="1" applyFont="1" applyBorder="1" applyAlignment="1" applyProtection="1">
      <alignment horizontal="center" vertical="center"/>
    </xf>
    <xf numFmtId="5" fontId="23" fillId="0" borderId="0" xfId="0" applyNumberFormat="1" applyFont="1" applyBorder="1" applyAlignment="1" applyProtection="1">
      <alignment horizontal="center" vertical="center"/>
    </xf>
    <xf numFmtId="5" fontId="23" fillId="0" borderId="6" xfId="0" applyNumberFormat="1" applyFont="1" applyBorder="1" applyAlignment="1" applyProtection="1">
      <alignment horizontal="center" vertical="center"/>
    </xf>
    <xf numFmtId="5" fontId="23" fillId="0" borderId="1" xfId="0" applyNumberFormat="1" applyFont="1" applyBorder="1" applyAlignment="1" applyProtection="1">
      <alignment horizontal="center" vertical="center"/>
    </xf>
    <xf numFmtId="5" fontId="23" fillId="0" borderId="8" xfId="0" applyNumberFormat="1" applyFont="1" applyBorder="1" applyAlignment="1" applyProtection="1">
      <alignment horizontal="center" vertical="center"/>
    </xf>
    <xf numFmtId="0" fontId="7" fillId="0" borderId="0" xfId="0" applyFont="1" applyAlignment="1" applyProtection="1">
      <alignment horizontal="left" vertical="center"/>
    </xf>
    <xf numFmtId="0" fontId="7" fillId="0" borderId="0" xfId="0" applyFont="1" applyAlignment="1" applyProtection="1">
      <alignment horizontal="right" vertical="center"/>
    </xf>
    <xf numFmtId="0" fontId="7" fillId="0" borderId="0" xfId="0" applyFont="1" applyBorder="1" applyAlignment="1" applyProtection="1">
      <alignment horizontal="right" vertical="center"/>
    </xf>
    <xf numFmtId="0" fontId="7" fillId="0" borderId="0" xfId="0" applyFont="1" applyBorder="1" applyAlignment="1" applyProtection="1">
      <alignment horizontal="left" vertical="center"/>
    </xf>
    <xf numFmtId="0" fontId="2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176" fontId="5" fillId="0" borderId="0" xfId="0" applyNumberFormat="1" applyFont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/>
    </xf>
    <xf numFmtId="0" fontId="2" fillId="0" borderId="1" xfId="0" applyFont="1" applyBorder="1" applyAlignment="1" applyProtection="1">
      <alignment horizontal="center"/>
    </xf>
    <xf numFmtId="0" fontId="6" fillId="0" borderId="0" xfId="0" applyFont="1" applyBorder="1" applyAlignment="1" applyProtection="1">
      <alignment horizontal="center"/>
    </xf>
    <xf numFmtId="0" fontId="6" fillId="0" borderId="1" xfId="0" applyFont="1" applyBorder="1" applyAlignment="1" applyProtection="1">
      <alignment horizontal="center"/>
    </xf>
    <xf numFmtId="0" fontId="24" fillId="0" borderId="0" xfId="0" applyFont="1" applyAlignment="1" applyProtection="1">
      <alignment horizontal="center"/>
    </xf>
    <xf numFmtId="0" fontId="5" fillId="0" borderId="1" xfId="0" applyFont="1" applyBorder="1" applyAlignment="1" applyProtection="1">
      <alignment horizontal="left" vertical="center"/>
    </xf>
    <xf numFmtId="0" fontId="5" fillId="0" borderId="10" xfId="0" applyFont="1" applyBorder="1" applyAlignment="1" applyProtection="1">
      <alignment horizontal="center" vertical="center"/>
    </xf>
    <xf numFmtId="0" fontId="5" fillId="0" borderId="9" xfId="0" applyFont="1" applyBorder="1" applyAlignment="1" applyProtection="1">
      <alignment horizontal="left" vertical="center"/>
    </xf>
    <xf numFmtId="0" fontId="5" fillId="0" borderId="2" xfId="0" applyFont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8" xfId="0" applyFont="1" applyBorder="1" applyAlignment="1" applyProtection="1">
      <alignment horizontal="center" vertical="center"/>
    </xf>
    <xf numFmtId="0" fontId="8" fillId="2" borderId="11" xfId="0" applyFont="1" applyFill="1" applyBorder="1" applyAlignment="1" applyProtection="1">
      <alignment horizontal="center" vertical="center"/>
    </xf>
    <xf numFmtId="0" fontId="8" fillId="2" borderId="12" xfId="0" applyFont="1" applyFill="1" applyBorder="1" applyAlignment="1" applyProtection="1">
      <alignment horizontal="center" vertical="center"/>
    </xf>
    <xf numFmtId="0" fontId="8" fillId="2" borderId="14" xfId="0" applyFont="1" applyFill="1" applyBorder="1" applyAlignment="1" applyProtection="1">
      <alignment horizontal="center" vertical="center"/>
    </xf>
    <xf numFmtId="0" fontId="8" fillId="2" borderId="15" xfId="0" applyFont="1" applyFill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vertical="center" shrinkToFit="1"/>
    </xf>
    <xf numFmtId="0" fontId="9" fillId="0" borderId="10" xfId="0" applyFont="1" applyBorder="1" applyAlignment="1" applyProtection="1">
      <alignment vertical="center" shrinkToFit="1"/>
    </xf>
    <xf numFmtId="0" fontId="9" fillId="0" borderId="23" xfId="0" applyFont="1" applyBorder="1" applyAlignment="1" applyProtection="1">
      <alignment vertical="center" shrinkToFit="1"/>
    </xf>
    <xf numFmtId="0" fontId="9" fillId="0" borderId="17" xfId="0" applyFont="1" applyBorder="1" applyAlignment="1" applyProtection="1">
      <alignment vertical="center" shrinkToFit="1"/>
    </xf>
    <xf numFmtId="0" fontId="5" fillId="0" borderId="16" xfId="0" applyFont="1" applyBorder="1" applyAlignment="1" applyProtection="1">
      <alignment horizontal="center" vertical="center"/>
    </xf>
    <xf numFmtId="0" fontId="5" fillId="0" borderId="18" xfId="0" applyFont="1" applyBorder="1" applyAlignment="1" applyProtection="1">
      <alignment horizontal="center" vertical="center"/>
    </xf>
    <xf numFmtId="38" fontId="5" fillId="0" borderId="19" xfId="1" applyFont="1" applyBorder="1" applyAlignment="1" applyProtection="1">
      <alignment horizontal="right" vertical="center"/>
    </xf>
    <xf numFmtId="38" fontId="5" fillId="0" borderId="10" xfId="1" applyFont="1" applyBorder="1" applyAlignment="1" applyProtection="1">
      <alignment horizontal="right" vertical="center"/>
    </xf>
    <xf numFmtId="38" fontId="5" fillId="0" borderId="17" xfId="1" applyFont="1" applyBorder="1" applyAlignment="1" applyProtection="1">
      <alignment horizontal="right" vertical="center"/>
    </xf>
    <xf numFmtId="38" fontId="5" fillId="0" borderId="16" xfId="1" applyFont="1" applyBorder="1" applyAlignment="1" applyProtection="1">
      <alignment horizontal="right" vertical="center"/>
    </xf>
    <xf numFmtId="38" fontId="5" fillId="0" borderId="18" xfId="1" applyFont="1" applyBorder="1" applyAlignment="1" applyProtection="1">
      <alignment horizontal="right" vertical="center"/>
    </xf>
    <xf numFmtId="0" fontId="5" fillId="0" borderId="20" xfId="0" applyFont="1" applyBorder="1" applyAlignment="1" applyProtection="1">
      <alignment horizontal="center" vertical="center"/>
    </xf>
    <xf numFmtId="0" fontId="5" fillId="0" borderId="9" xfId="0" applyFont="1" applyBorder="1" applyAlignment="1" applyProtection="1">
      <alignment horizontal="center" vertical="center"/>
    </xf>
    <xf numFmtId="0" fontId="5" fillId="0" borderId="21" xfId="0" applyFont="1" applyBorder="1" applyAlignment="1" applyProtection="1">
      <alignment horizontal="center" vertical="center"/>
    </xf>
    <xf numFmtId="0" fontId="8" fillId="2" borderId="13" xfId="0" applyFont="1" applyFill="1" applyBorder="1" applyAlignment="1" applyProtection="1">
      <alignment horizontal="center" vertical="center"/>
    </xf>
    <xf numFmtId="177" fontId="5" fillId="0" borderId="16" xfId="0" applyNumberFormat="1" applyFont="1" applyBorder="1" applyAlignment="1" applyProtection="1">
      <alignment horizontal="center" vertical="center"/>
    </xf>
    <xf numFmtId="177" fontId="5" fillId="0" borderId="10" xfId="0" applyNumberFormat="1" applyFont="1" applyBorder="1" applyAlignment="1" applyProtection="1">
      <alignment horizontal="center" vertical="center"/>
    </xf>
    <xf numFmtId="177" fontId="5" fillId="0" borderId="18" xfId="0" applyNumberFormat="1" applyFont="1" applyBorder="1" applyAlignment="1" applyProtection="1">
      <alignment horizontal="center" vertical="center"/>
    </xf>
    <xf numFmtId="0" fontId="5" fillId="0" borderId="19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left" vertical="center"/>
    </xf>
    <xf numFmtId="0" fontId="9" fillId="0" borderId="10" xfId="0" applyFont="1" applyBorder="1" applyAlignment="1" applyProtection="1">
      <alignment horizontal="center" vertical="center"/>
    </xf>
    <xf numFmtId="0" fontId="9" fillId="0" borderId="17" xfId="0" applyFont="1" applyBorder="1" applyAlignment="1" applyProtection="1">
      <alignment horizontal="center" vertical="center"/>
    </xf>
    <xf numFmtId="0" fontId="5" fillId="0" borderId="25" xfId="0" applyFont="1" applyBorder="1" applyAlignment="1" applyProtection="1">
      <alignment horizontal="left" vertical="center"/>
    </xf>
    <xf numFmtId="0" fontId="5" fillId="0" borderId="26" xfId="0" applyFont="1" applyBorder="1" applyAlignment="1" applyProtection="1">
      <alignment horizontal="left" vertical="center"/>
    </xf>
    <xf numFmtId="0" fontId="5" fillId="0" borderId="27" xfId="0" applyFont="1" applyBorder="1" applyAlignment="1" applyProtection="1">
      <alignment horizontal="left" vertical="center"/>
    </xf>
    <xf numFmtId="38" fontId="5" fillId="0" borderId="25" xfId="1" applyFont="1" applyBorder="1" applyAlignment="1" applyProtection="1">
      <alignment horizontal="right" vertical="center"/>
    </xf>
    <xf numFmtId="38" fontId="5" fillId="0" borderId="26" xfId="1" applyFont="1" applyBorder="1" applyAlignment="1" applyProtection="1">
      <alignment horizontal="right" vertical="center"/>
    </xf>
    <xf numFmtId="38" fontId="5" fillId="0" borderId="28" xfId="1" applyFont="1" applyBorder="1" applyAlignment="1" applyProtection="1">
      <alignment horizontal="right" vertical="center"/>
    </xf>
    <xf numFmtId="0" fontId="5" fillId="0" borderId="29" xfId="0" applyFont="1" applyBorder="1" applyAlignment="1" applyProtection="1">
      <alignment horizontal="center" vertical="center"/>
    </xf>
    <xf numFmtId="0" fontId="5" fillId="0" borderId="26" xfId="0" applyFont="1" applyBorder="1" applyAlignment="1" applyProtection="1">
      <alignment horizontal="center" vertical="center"/>
    </xf>
    <xf numFmtId="0" fontId="5" fillId="0" borderId="28" xfId="0" applyFont="1" applyBorder="1" applyAlignment="1" applyProtection="1">
      <alignment horizontal="center" vertical="center"/>
    </xf>
    <xf numFmtId="0" fontId="5" fillId="0" borderId="30" xfId="0" applyFont="1" applyBorder="1" applyAlignment="1" applyProtection="1">
      <alignment horizontal="left" vertical="center"/>
    </xf>
    <xf numFmtId="0" fontId="5" fillId="0" borderId="3" xfId="0" applyFont="1" applyBorder="1" applyAlignment="1" applyProtection="1">
      <alignment horizontal="left" vertical="center"/>
    </xf>
    <xf numFmtId="38" fontId="5" fillId="0" borderId="22" xfId="1" applyFont="1" applyBorder="1" applyAlignment="1" applyProtection="1">
      <alignment horizontal="right" vertical="center"/>
    </xf>
    <xf numFmtId="38" fontId="5" fillId="0" borderId="23" xfId="1" applyFont="1" applyBorder="1" applyAlignment="1" applyProtection="1">
      <alignment horizontal="right" vertical="center"/>
    </xf>
    <xf numFmtId="38" fontId="5" fillId="0" borderId="24" xfId="1" applyFont="1" applyBorder="1" applyAlignment="1" applyProtection="1">
      <alignment horizontal="right" vertical="center"/>
    </xf>
    <xf numFmtId="0" fontId="5" fillId="0" borderId="23" xfId="0" applyFont="1" applyBorder="1" applyAlignment="1" applyProtection="1">
      <alignment horizontal="center" vertical="center"/>
    </xf>
    <xf numFmtId="0" fontId="5" fillId="0" borderId="24" xfId="0" applyFont="1" applyBorder="1" applyAlignment="1" applyProtection="1">
      <alignment horizontal="center" vertical="center"/>
    </xf>
    <xf numFmtId="0" fontId="5" fillId="0" borderId="23" xfId="0" applyFont="1" applyBorder="1" applyAlignment="1" applyProtection="1">
      <alignment horizontal="left" vertical="center"/>
    </xf>
    <xf numFmtId="0" fontId="9" fillId="0" borderId="23" xfId="0" applyFont="1" applyBorder="1" applyAlignment="1" applyProtection="1">
      <alignment horizontal="center" vertical="center"/>
    </xf>
    <xf numFmtId="0" fontId="9" fillId="0" borderId="2" xfId="0" applyFont="1" applyBorder="1" applyAlignment="1" applyProtection="1">
      <alignment horizontal="center" vertical="center"/>
    </xf>
    <xf numFmtId="0" fontId="5" fillId="0" borderId="22" xfId="0" applyFont="1" applyBorder="1" applyAlignment="1" applyProtection="1">
      <alignment horizontal="center" vertical="center"/>
    </xf>
    <xf numFmtId="38" fontId="5" fillId="0" borderId="4" xfId="1" applyFont="1" applyBorder="1" applyAlignment="1" applyProtection="1">
      <alignment horizontal="right" vertical="center"/>
    </xf>
    <xf numFmtId="38" fontId="5" fillId="0" borderId="2" xfId="1" applyFont="1" applyBorder="1" applyAlignment="1" applyProtection="1">
      <alignment horizontal="right" vertical="center"/>
    </xf>
    <xf numFmtId="0" fontId="5" fillId="0" borderId="31" xfId="0" applyFont="1" applyBorder="1" applyAlignment="1" applyProtection="1">
      <alignment horizontal="left" vertical="center"/>
    </xf>
    <xf numFmtId="0" fontId="5" fillId="0" borderId="32" xfId="0" applyFont="1" applyBorder="1" applyAlignment="1" applyProtection="1">
      <alignment horizontal="left" vertical="center"/>
    </xf>
    <xf numFmtId="38" fontId="11" fillId="0" borderId="33" xfId="1" applyFont="1" applyBorder="1" applyAlignment="1" applyProtection="1">
      <alignment horizontal="right" vertical="center"/>
    </xf>
    <xf numFmtId="38" fontId="11" fillId="0" borderId="34" xfId="1" applyFont="1" applyBorder="1" applyAlignment="1" applyProtection="1">
      <alignment horizontal="right" vertical="center"/>
    </xf>
    <xf numFmtId="38" fontId="11" fillId="0" borderId="35" xfId="1" applyFont="1" applyBorder="1" applyAlignment="1" applyProtection="1">
      <alignment horizontal="right" vertical="center"/>
    </xf>
    <xf numFmtId="0" fontId="5" fillId="0" borderId="36" xfId="0" applyFont="1" applyBorder="1" applyAlignment="1" applyProtection="1">
      <alignment horizontal="center" vertical="center"/>
    </xf>
    <xf numFmtId="0" fontId="5" fillId="0" borderId="34" xfId="0" applyFont="1" applyBorder="1" applyAlignment="1" applyProtection="1">
      <alignment horizontal="center" vertical="center"/>
    </xf>
    <xf numFmtId="0" fontId="5" fillId="0" borderId="35" xfId="0" applyFont="1" applyBorder="1" applyAlignment="1" applyProtection="1">
      <alignment horizontal="center" vertical="center"/>
    </xf>
    <xf numFmtId="0" fontId="5" fillId="0" borderId="37" xfId="0" applyFont="1" applyBorder="1" applyAlignment="1" applyProtection="1">
      <alignment horizontal="left" vertical="top"/>
    </xf>
    <xf numFmtId="0" fontId="5" fillId="0" borderId="38" xfId="0" applyFont="1" applyBorder="1" applyAlignment="1" applyProtection="1">
      <alignment horizontal="left" vertical="top"/>
    </xf>
    <xf numFmtId="0" fontId="5" fillId="0" borderId="39" xfId="0" applyFont="1" applyBorder="1" applyAlignment="1" applyProtection="1">
      <alignment horizontal="left" vertical="top"/>
    </xf>
    <xf numFmtId="0" fontId="5" fillId="0" borderId="40" xfId="0" applyFont="1" applyBorder="1" applyAlignment="1" applyProtection="1">
      <alignment horizontal="left" vertical="top"/>
    </xf>
    <xf numFmtId="0" fontId="5" fillId="0" borderId="0" xfId="0" applyFont="1" applyBorder="1" applyAlignment="1" applyProtection="1">
      <alignment horizontal="left" vertical="top"/>
    </xf>
    <xf numFmtId="0" fontId="5" fillId="0" borderId="41" xfId="0" applyFont="1" applyBorder="1" applyAlignment="1" applyProtection="1">
      <alignment horizontal="left" vertical="top"/>
    </xf>
    <xf numFmtId="0" fontId="5" fillId="0" borderId="42" xfId="0" applyFont="1" applyBorder="1" applyAlignment="1" applyProtection="1">
      <alignment horizontal="left" vertical="top"/>
    </xf>
    <xf numFmtId="0" fontId="5" fillId="0" borderId="43" xfId="0" applyFont="1" applyBorder="1" applyAlignment="1" applyProtection="1">
      <alignment horizontal="left" vertical="top"/>
    </xf>
    <xf numFmtId="0" fontId="5" fillId="0" borderId="44" xfId="0" applyFont="1" applyBorder="1" applyAlignment="1" applyProtection="1">
      <alignment horizontal="left" vertical="top"/>
    </xf>
    <xf numFmtId="0" fontId="5" fillId="0" borderId="36" xfId="0" applyFont="1" applyBorder="1" applyAlignment="1" applyProtection="1">
      <alignment horizontal="center" vertical="center"/>
      <protection locked="0"/>
    </xf>
    <xf numFmtId="0" fontId="5" fillId="0" borderId="34" xfId="0" applyFont="1" applyBorder="1" applyAlignment="1" applyProtection="1">
      <alignment horizontal="center" vertical="center"/>
      <protection locked="0"/>
    </xf>
    <xf numFmtId="0" fontId="5" fillId="0" borderId="35" xfId="0" applyFont="1" applyBorder="1" applyAlignment="1" applyProtection="1">
      <alignment horizontal="center" vertical="center"/>
      <protection locked="0"/>
    </xf>
    <xf numFmtId="0" fontId="5" fillId="0" borderId="37" xfId="0" applyFont="1" applyBorder="1" applyAlignment="1" applyProtection="1">
      <alignment horizontal="left" vertical="top"/>
      <protection locked="0"/>
    </xf>
    <xf numFmtId="0" fontId="5" fillId="0" borderId="38" xfId="0" applyFont="1" applyBorder="1" applyAlignment="1" applyProtection="1">
      <alignment horizontal="left" vertical="top"/>
      <protection locked="0"/>
    </xf>
    <xf numFmtId="0" fontId="5" fillId="0" borderId="39" xfId="0" applyFont="1" applyBorder="1" applyAlignment="1" applyProtection="1">
      <alignment horizontal="left" vertical="top"/>
      <protection locked="0"/>
    </xf>
    <xf numFmtId="0" fontId="5" fillId="0" borderId="40" xfId="0" applyFont="1" applyBorder="1" applyAlignment="1" applyProtection="1">
      <alignment horizontal="left" vertical="top"/>
      <protection locked="0"/>
    </xf>
    <xf numFmtId="0" fontId="5" fillId="0" borderId="0" xfId="0" applyFont="1" applyBorder="1" applyAlignment="1" applyProtection="1">
      <alignment horizontal="left" vertical="top"/>
      <protection locked="0"/>
    </xf>
    <xf numFmtId="0" fontId="5" fillId="0" borderId="41" xfId="0" applyFont="1" applyBorder="1" applyAlignment="1" applyProtection="1">
      <alignment horizontal="left" vertical="top"/>
      <protection locked="0"/>
    </xf>
    <xf numFmtId="0" fontId="5" fillId="0" borderId="42" xfId="0" applyFont="1" applyBorder="1" applyAlignment="1" applyProtection="1">
      <alignment horizontal="left" vertical="top"/>
      <protection locked="0"/>
    </xf>
    <xf numFmtId="0" fontId="5" fillId="0" borderId="43" xfId="0" applyFont="1" applyBorder="1" applyAlignment="1" applyProtection="1">
      <alignment horizontal="left" vertical="top"/>
      <protection locked="0"/>
    </xf>
    <xf numFmtId="0" fontId="5" fillId="0" borderId="44" xfId="0" applyFont="1" applyBorder="1" applyAlignment="1" applyProtection="1">
      <alignment horizontal="left" vertical="top"/>
      <protection locked="0"/>
    </xf>
    <xf numFmtId="0" fontId="5" fillId="0" borderId="29" xfId="0" applyFont="1" applyBorder="1" applyAlignment="1" applyProtection="1">
      <alignment horizontal="center" vertical="center"/>
      <protection locked="0"/>
    </xf>
    <xf numFmtId="0" fontId="5" fillId="0" borderId="26" xfId="0" applyFont="1" applyBorder="1" applyAlignment="1" applyProtection="1">
      <alignment horizontal="center" vertical="center"/>
      <protection locked="0"/>
    </xf>
    <xf numFmtId="0" fontId="5" fillId="0" borderId="28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5" fillId="0" borderId="23" xfId="0" applyFont="1" applyBorder="1" applyAlignment="1" applyProtection="1">
      <alignment horizontal="center" vertical="center"/>
      <protection locked="0"/>
    </xf>
    <xf numFmtId="0" fontId="5" fillId="0" borderId="24" xfId="0" applyFont="1" applyBorder="1" applyAlignment="1" applyProtection="1">
      <alignment horizontal="center" vertical="center"/>
      <protection locked="0"/>
    </xf>
    <xf numFmtId="0" fontId="8" fillId="2" borderId="12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  <xf numFmtId="0" fontId="5" fillId="0" borderId="10" xfId="0" applyFont="1" applyBorder="1" applyAlignment="1" applyProtection="1">
      <alignment vertical="center" shrinkToFit="1"/>
      <protection locked="0"/>
    </xf>
    <xf numFmtId="0" fontId="5" fillId="0" borderId="16" xfId="0" applyFont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  <protection locked="0"/>
    </xf>
    <xf numFmtId="0" fontId="5" fillId="0" borderId="18" xfId="0" applyFont="1" applyBorder="1" applyAlignment="1" applyProtection="1">
      <alignment horizontal="center" vertical="center"/>
      <protection locked="0"/>
    </xf>
    <xf numFmtId="38" fontId="5" fillId="0" borderId="19" xfId="1" applyFont="1" applyBorder="1" applyAlignment="1" applyProtection="1">
      <alignment horizontal="right" vertical="center"/>
      <protection locked="0"/>
    </xf>
    <xf numFmtId="38" fontId="5" fillId="0" borderId="10" xfId="1" applyFont="1" applyBorder="1" applyAlignment="1" applyProtection="1">
      <alignment horizontal="right" vertical="center"/>
      <protection locked="0"/>
    </xf>
    <xf numFmtId="38" fontId="5" fillId="0" borderId="17" xfId="1" applyFont="1" applyBorder="1" applyAlignment="1" applyProtection="1">
      <alignment horizontal="right" vertical="center"/>
      <protection locked="0"/>
    </xf>
    <xf numFmtId="0" fontId="5" fillId="0" borderId="20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5" fillId="0" borderId="21" xfId="0" applyFont="1" applyBorder="1" applyAlignment="1" applyProtection="1">
      <alignment horizontal="center" vertical="center"/>
      <protection locked="0"/>
    </xf>
    <xf numFmtId="0" fontId="5" fillId="0" borderId="22" xfId="0" applyFont="1" applyBorder="1" applyAlignment="1" applyProtection="1">
      <alignment horizontal="center" vertical="center"/>
      <protection locked="0"/>
    </xf>
    <xf numFmtId="38" fontId="5" fillId="0" borderId="4" xfId="1" applyFont="1" applyBorder="1" applyAlignment="1" applyProtection="1">
      <alignment horizontal="right" vertical="center"/>
      <protection locked="0"/>
    </xf>
    <xf numFmtId="38" fontId="5" fillId="0" borderId="23" xfId="1" applyFont="1" applyBorder="1" applyAlignment="1" applyProtection="1">
      <alignment horizontal="right" vertical="center"/>
      <protection locked="0"/>
    </xf>
    <xf numFmtId="38" fontId="5" fillId="0" borderId="2" xfId="1" applyFont="1" applyBorder="1" applyAlignment="1" applyProtection="1">
      <alignment horizontal="right" vertical="center"/>
      <protection locked="0"/>
    </xf>
    <xf numFmtId="38" fontId="5" fillId="0" borderId="22" xfId="1" applyFont="1" applyBorder="1" applyAlignment="1" applyProtection="1">
      <alignment horizontal="right" vertical="center"/>
      <protection locked="0"/>
    </xf>
    <xf numFmtId="38" fontId="5" fillId="0" borderId="24" xfId="1" applyFont="1" applyBorder="1" applyAlignment="1" applyProtection="1">
      <alignment horizontal="right" vertical="center"/>
      <protection locked="0"/>
    </xf>
    <xf numFmtId="0" fontId="5" fillId="0" borderId="19" xfId="0" applyFont="1" applyBorder="1" applyAlignment="1" applyProtection="1">
      <alignment horizontal="center" vertical="center"/>
      <protection locked="0"/>
    </xf>
    <xf numFmtId="0" fontId="5" fillId="0" borderId="17" xfId="0" applyFont="1" applyBorder="1" applyAlignment="1" applyProtection="1">
      <alignment horizontal="left" vertical="center" shrinkToFit="1"/>
      <protection locked="0"/>
    </xf>
    <xf numFmtId="0" fontId="5" fillId="0" borderId="9" xfId="0" applyFont="1" applyBorder="1" applyAlignment="1" applyProtection="1">
      <alignment horizontal="left" vertical="center" shrinkToFit="1"/>
      <protection locked="0"/>
    </xf>
    <xf numFmtId="0" fontId="5" fillId="0" borderId="19" xfId="0" applyFont="1" applyBorder="1" applyAlignment="1" applyProtection="1">
      <alignment horizontal="left" vertical="center" shrinkToFit="1"/>
      <protection locked="0"/>
    </xf>
    <xf numFmtId="0" fontId="5" fillId="0" borderId="23" xfId="0" applyFont="1" applyBorder="1" applyAlignment="1" applyProtection="1">
      <alignment horizontal="left" vertical="center"/>
      <protection locked="0"/>
    </xf>
    <xf numFmtId="177" fontId="5" fillId="0" borderId="16" xfId="0" applyNumberFormat="1" applyFont="1" applyBorder="1" applyAlignment="1" applyProtection="1">
      <alignment horizontal="center" vertical="center"/>
      <protection locked="0"/>
    </xf>
    <xf numFmtId="177" fontId="5" fillId="0" borderId="10" xfId="0" applyNumberFormat="1" applyFont="1" applyBorder="1" applyAlignment="1" applyProtection="1">
      <alignment horizontal="center" vertical="center"/>
      <protection locked="0"/>
    </xf>
    <xf numFmtId="177" fontId="5" fillId="0" borderId="18" xfId="0" applyNumberFormat="1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</xf>
    <xf numFmtId="0" fontId="7" fillId="0" borderId="0" xfId="0" applyFont="1" applyBorder="1" applyAlignment="1" applyProtection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emf"/><Relationship Id="rId2" Type="http://schemas.openxmlformats.org/officeDocument/2006/relationships/image" Target="../media/image2.emf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emf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395788</xdr:colOff>
      <xdr:row>2</xdr:row>
      <xdr:rowOff>95249</xdr:rowOff>
    </xdr:from>
    <xdr:to>
      <xdr:col>4</xdr:col>
      <xdr:colOff>1224463</xdr:colOff>
      <xdr:row>3</xdr:row>
      <xdr:rowOff>409574</xdr:rowOff>
    </xdr:to>
    <xdr:pic>
      <xdr:nvPicPr>
        <xdr:cNvPr id="36" name="図 35"/>
        <xdr:cNvPicPr>
          <a:picLocks noChangeAspect="1"/>
        </xdr:cNvPicPr>
      </xdr:nvPicPr>
      <xdr:blipFill>
        <a:blip xmlns:r="http://schemas.openxmlformats.org/officeDocument/2006/relationships" r:embed="rId1" cstate="email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434763" y="676274"/>
          <a:ext cx="828675" cy="828675"/>
        </a:xfrm>
        <a:prstGeom prst="rect">
          <a:avLst/>
        </a:prstGeom>
      </xdr:spPr>
    </xdr:pic>
    <xdr:clientData/>
  </xdr:twoCellAnchor>
  <xdr:twoCellAnchor editAs="oneCell">
    <xdr:from>
      <xdr:col>4</xdr:col>
      <xdr:colOff>191813</xdr:colOff>
      <xdr:row>4</xdr:row>
      <xdr:rowOff>332923</xdr:rowOff>
    </xdr:from>
    <xdr:to>
      <xdr:col>4</xdr:col>
      <xdr:colOff>1435455</xdr:colOff>
      <xdr:row>5</xdr:row>
      <xdr:rowOff>257175</xdr:rowOff>
    </xdr:to>
    <xdr:pic>
      <xdr:nvPicPr>
        <xdr:cNvPr id="37" name="図 36"/>
        <xdr:cNvPicPr>
          <a:picLocks noChangeAspect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230788" y="1942648"/>
          <a:ext cx="1243642" cy="438602"/>
        </a:xfrm>
        <a:prstGeom prst="rect">
          <a:avLst/>
        </a:prstGeom>
      </xdr:spPr>
    </xdr:pic>
    <xdr:clientData/>
  </xdr:twoCellAnchor>
  <xdr:twoCellAnchor editAs="oneCell">
    <xdr:from>
      <xdr:col>4</xdr:col>
      <xdr:colOff>389044</xdr:colOff>
      <xdr:row>10</xdr:row>
      <xdr:rowOff>64993</xdr:rowOff>
    </xdr:from>
    <xdr:to>
      <xdr:col>4</xdr:col>
      <xdr:colOff>1276552</xdr:colOff>
      <xdr:row>11</xdr:row>
      <xdr:rowOff>438151</xdr:rowOff>
    </xdr:to>
    <xdr:pic>
      <xdr:nvPicPr>
        <xdr:cNvPr id="38" name="図 37"/>
        <xdr:cNvPicPr>
          <a:picLocks noChangeAspect="1"/>
        </xdr:cNvPicPr>
      </xdr:nvPicPr>
      <xdr:blipFill>
        <a:blip xmlns:r="http://schemas.openxmlformats.org/officeDocument/2006/relationships" r:embed="rId3" cstate="email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428019" y="4760818"/>
          <a:ext cx="887508" cy="887508"/>
        </a:xfrm>
        <a:prstGeom prst="rect">
          <a:avLst/>
        </a:prstGeom>
      </xdr:spPr>
    </xdr:pic>
    <xdr:clientData/>
  </xdr:twoCellAnchor>
  <xdr:twoCellAnchor editAs="oneCell">
    <xdr:from>
      <xdr:col>4</xdr:col>
      <xdr:colOff>8360</xdr:colOff>
      <xdr:row>12</xdr:row>
      <xdr:rowOff>73189</xdr:rowOff>
    </xdr:from>
    <xdr:to>
      <xdr:col>4</xdr:col>
      <xdr:colOff>1295073</xdr:colOff>
      <xdr:row>14</xdr:row>
      <xdr:rowOff>9524</xdr:rowOff>
    </xdr:to>
    <xdr:pic>
      <xdr:nvPicPr>
        <xdr:cNvPr id="39" name="図 38"/>
        <xdr:cNvPicPr>
          <a:picLocks noChangeAspect="1"/>
        </xdr:cNvPicPr>
      </xdr:nvPicPr>
      <xdr:blipFill>
        <a:blip xmlns:r="http://schemas.openxmlformats.org/officeDocument/2006/relationships" r:embed="rId4" cstate="email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047335" y="5797714"/>
          <a:ext cx="1286713" cy="965035"/>
        </a:xfrm>
        <a:prstGeom prst="rect">
          <a:avLst/>
        </a:prstGeom>
      </xdr:spPr>
    </xdr:pic>
    <xdr:clientData/>
  </xdr:twoCellAnchor>
  <xdr:twoCellAnchor editAs="oneCell">
    <xdr:from>
      <xdr:col>4</xdr:col>
      <xdr:colOff>341692</xdr:colOff>
      <xdr:row>14</xdr:row>
      <xdr:rowOff>133524</xdr:rowOff>
    </xdr:from>
    <xdr:to>
      <xdr:col>4</xdr:col>
      <xdr:colOff>1276023</xdr:colOff>
      <xdr:row>15</xdr:row>
      <xdr:rowOff>409575</xdr:rowOff>
    </xdr:to>
    <xdr:pic>
      <xdr:nvPicPr>
        <xdr:cNvPr id="40" name="図 39"/>
        <xdr:cNvPicPr>
          <a:picLocks noChangeAspect="1"/>
        </xdr:cNvPicPr>
      </xdr:nvPicPr>
      <xdr:blipFill>
        <a:blip xmlns:r="http://schemas.openxmlformats.org/officeDocument/2006/relationships" r:embed="rId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380667" y="6886749"/>
          <a:ext cx="934331" cy="790401"/>
        </a:xfrm>
        <a:prstGeom prst="rect">
          <a:avLst/>
        </a:prstGeom>
      </xdr:spPr>
    </xdr:pic>
    <xdr:clientData/>
  </xdr:twoCellAnchor>
  <xdr:twoCellAnchor editAs="oneCell">
    <xdr:from>
      <xdr:col>4</xdr:col>
      <xdr:colOff>385057</xdr:colOff>
      <xdr:row>6</xdr:row>
      <xdr:rowOff>128724</xdr:rowOff>
    </xdr:from>
    <xdr:to>
      <xdr:col>4</xdr:col>
      <xdr:colOff>1181100</xdr:colOff>
      <xdr:row>7</xdr:row>
      <xdr:rowOff>410417</xdr:rowOff>
    </xdr:to>
    <xdr:pic>
      <xdr:nvPicPr>
        <xdr:cNvPr id="41" name="図 40"/>
        <xdr:cNvPicPr>
          <a:picLocks noChangeAspect="1"/>
        </xdr:cNvPicPr>
      </xdr:nvPicPr>
      <xdr:blipFill>
        <a:blip xmlns:r="http://schemas.openxmlformats.org/officeDocument/2006/relationships" r:embed="rId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424032" y="2767149"/>
          <a:ext cx="796043" cy="796043"/>
        </a:xfrm>
        <a:prstGeom prst="rect">
          <a:avLst/>
        </a:prstGeom>
      </xdr:spPr>
    </xdr:pic>
    <xdr:clientData/>
  </xdr:twoCellAnchor>
  <xdr:twoCellAnchor editAs="oneCell">
    <xdr:from>
      <xdr:col>4</xdr:col>
      <xdr:colOff>399408</xdr:colOff>
      <xdr:row>8</xdr:row>
      <xdr:rowOff>75489</xdr:rowOff>
    </xdr:from>
    <xdr:to>
      <xdr:col>4</xdr:col>
      <xdr:colOff>1276350</xdr:colOff>
      <xdr:row>9</xdr:row>
      <xdr:rowOff>440898</xdr:rowOff>
    </xdr:to>
    <xdr:pic>
      <xdr:nvPicPr>
        <xdr:cNvPr id="42" name="図 41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7438383" y="3742614"/>
          <a:ext cx="876942" cy="87975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30905</xdr:colOff>
      <xdr:row>3</xdr:row>
      <xdr:rowOff>8202</xdr:rowOff>
    </xdr:from>
    <xdr:to>
      <xdr:col>25</xdr:col>
      <xdr:colOff>370954</xdr:colOff>
      <xdr:row>7</xdr:row>
      <xdr:rowOff>7146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55580" y="932127"/>
          <a:ext cx="2626049" cy="913344"/>
        </a:xfrm>
        <a:prstGeom prst="rect">
          <a:avLst/>
        </a:prstGeom>
      </xdr:spPr>
    </xdr:pic>
    <xdr:clientData/>
  </xdr:twoCellAnchor>
  <xdr:oneCellAnchor>
    <xdr:from>
      <xdr:col>10</xdr:col>
      <xdr:colOff>275167</xdr:colOff>
      <xdr:row>3</xdr:row>
      <xdr:rowOff>84667</xdr:rowOff>
    </xdr:from>
    <xdr:ext cx="2851550" cy="328423"/>
    <xdr:sp macro="" textlink="">
      <xdr:nvSpPr>
        <xdr:cNvPr id="3" name="テキスト ボックス 2"/>
        <xdr:cNvSpPr txBox="1"/>
      </xdr:nvSpPr>
      <xdr:spPr>
        <a:xfrm>
          <a:off x="3767667" y="1016000"/>
          <a:ext cx="2851550" cy="328423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←初回記入欄に記載頂ける事で反映します</a:t>
          </a:r>
        </a:p>
      </xdr:txBody>
    </xdr:sp>
    <xdr:clientData/>
  </xdr:oneCellAnchor>
  <xdr:oneCellAnchor>
    <xdr:from>
      <xdr:col>12</xdr:col>
      <xdr:colOff>275166</xdr:colOff>
      <xdr:row>15</xdr:row>
      <xdr:rowOff>63500</xdr:rowOff>
    </xdr:from>
    <xdr:ext cx="1313180" cy="800604"/>
    <xdr:sp macro="" textlink="">
      <xdr:nvSpPr>
        <xdr:cNvPr id="4" name="テキスト ボックス 3"/>
        <xdr:cNvSpPr txBox="1"/>
      </xdr:nvSpPr>
      <xdr:spPr>
        <a:xfrm>
          <a:off x="4529666" y="3619500"/>
          <a:ext cx="1313180" cy="800604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←初回記入欄に</a:t>
          </a:r>
          <a:endParaRPr kumimoji="1" lang="en-US" altLang="ja-JP" sz="1100"/>
        </a:p>
        <a:p>
          <a:r>
            <a:rPr kumimoji="1" lang="ja-JP" altLang="en-US" sz="1100"/>
            <a:t>　記載頂ける事で</a:t>
          </a:r>
          <a:endParaRPr kumimoji="1" lang="en-US" altLang="ja-JP" sz="1100"/>
        </a:p>
        <a:p>
          <a:r>
            <a:rPr kumimoji="1" lang="ja-JP" altLang="en-US" sz="1100"/>
            <a:t>　反映します</a:t>
          </a:r>
        </a:p>
      </xdr:txBody>
    </xdr:sp>
    <xdr:clientData/>
  </xdr:oneCellAnchor>
  <xdr:twoCellAnchor>
    <xdr:from>
      <xdr:col>12</xdr:col>
      <xdr:colOff>116417</xdr:colOff>
      <xdr:row>15</xdr:row>
      <xdr:rowOff>0</xdr:rowOff>
    </xdr:from>
    <xdr:to>
      <xdr:col>12</xdr:col>
      <xdr:colOff>211667</xdr:colOff>
      <xdr:row>18</xdr:row>
      <xdr:rowOff>222250</xdr:rowOff>
    </xdr:to>
    <xdr:sp macro="" textlink="">
      <xdr:nvSpPr>
        <xdr:cNvPr id="5" name="右中かっこ 4"/>
        <xdr:cNvSpPr/>
      </xdr:nvSpPr>
      <xdr:spPr>
        <a:xfrm>
          <a:off x="4370917" y="3556000"/>
          <a:ext cx="95250" cy="920750"/>
        </a:xfrm>
        <a:prstGeom prst="rightBrace">
          <a:avLst/>
        </a:prstGeom>
        <a:ln w="127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264583</xdr:colOff>
      <xdr:row>6</xdr:row>
      <xdr:rowOff>169333</xdr:rowOff>
    </xdr:from>
    <xdr:to>
      <xdr:col>27</xdr:col>
      <xdr:colOff>52917</xdr:colOff>
      <xdr:row>19</xdr:row>
      <xdr:rowOff>148166</xdr:rowOff>
    </xdr:to>
    <xdr:sp macro="" textlink="">
      <xdr:nvSpPr>
        <xdr:cNvPr id="6" name="角丸四角形 5"/>
        <xdr:cNvSpPr/>
      </xdr:nvSpPr>
      <xdr:spPr>
        <a:xfrm>
          <a:off x="6424083" y="1799166"/>
          <a:ext cx="3598334" cy="2836333"/>
        </a:xfrm>
        <a:prstGeom prst="roundRect">
          <a:avLst>
            <a:gd name="adj" fmla="val 4472"/>
          </a:avLst>
        </a:prstGeom>
        <a:noFill/>
        <a:ln>
          <a:solidFill>
            <a:srgbClr val="FF0000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19</xdr:col>
      <xdr:colOff>31750</xdr:colOff>
      <xdr:row>16</xdr:row>
      <xdr:rowOff>211667</xdr:rowOff>
    </xdr:from>
    <xdr:ext cx="2723823" cy="328423"/>
    <xdr:sp macro="" textlink="">
      <xdr:nvSpPr>
        <xdr:cNvPr id="7" name="テキスト ボックス 6"/>
        <xdr:cNvSpPr txBox="1"/>
      </xdr:nvSpPr>
      <xdr:spPr>
        <a:xfrm>
          <a:off x="6953250" y="4000500"/>
          <a:ext cx="2723823" cy="328423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初回記入欄に記載頂ける事で反映します</a:t>
          </a:r>
        </a:p>
      </xdr:txBody>
    </xdr:sp>
    <xdr:clientData/>
  </xdr:oneCellAnchor>
  <xdr:oneCellAnchor>
    <xdr:from>
      <xdr:col>2</xdr:col>
      <xdr:colOff>137583</xdr:colOff>
      <xdr:row>23</xdr:row>
      <xdr:rowOff>21167</xdr:rowOff>
    </xdr:from>
    <xdr:ext cx="1595309" cy="500650"/>
    <xdr:sp macro="" textlink="">
      <xdr:nvSpPr>
        <xdr:cNvPr id="8" name="テキスト ボックス 7"/>
        <xdr:cNvSpPr txBox="1"/>
      </xdr:nvSpPr>
      <xdr:spPr>
        <a:xfrm>
          <a:off x="582083" y="5662084"/>
          <a:ext cx="1595309" cy="500650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↑</a:t>
          </a:r>
          <a:endParaRPr kumimoji="1" lang="en-US" altLang="ja-JP" sz="1100"/>
        </a:p>
        <a:p>
          <a:r>
            <a:rPr kumimoji="1" lang="ja-JP" altLang="en-US" sz="1100"/>
            <a:t>商材をお選びください</a:t>
          </a:r>
        </a:p>
      </xdr:txBody>
    </xdr:sp>
    <xdr:clientData/>
  </xdr:oneCellAnchor>
  <xdr:oneCellAnchor>
    <xdr:from>
      <xdr:col>7</xdr:col>
      <xdr:colOff>137583</xdr:colOff>
      <xdr:row>23</xdr:row>
      <xdr:rowOff>31749</xdr:rowOff>
    </xdr:from>
    <xdr:ext cx="1595309" cy="736740"/>
    <xdr:sp macro="" textlink="">
      <xdr:nvSpPr>
        <xdr:cNvPr id="10" name="テキスト ボックス 9"/>
        <xdr:cNvSpPr txBox="1"/>
      </xdr:nvSpPr>
      <xdr:spPr>
        <a:xfrm>
          <a:off x="2487083" y="5672666"/>
          <a:ext cx="1595309" cy="736740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↑</a:t>
          </a:r>
          <a:endParaRPr kumimoji="1" lang="en-US" altLang="ja-JP" sz="1100"/>
        </a:p>
        <a:p>
          <a:r>
            <a:rPr kumimoji="1" lang="ja-JP" altLang="en-US" sz="1100"/>
            <a:t>商材を選ぶと自動的に</a:t>
          </a:r>
          <a:endParaRPr kumimoji="1" lang="en-US" altLang="ja-JP" sz="1100"/>
        </a:p>
        <a:p>
          <a:r>
            <a:rPr kumimoji="1" lang="ja-JP" altLang="en-US" sz="1100"/>
            <a:t>入力されます</a:t>
          </a:r>
        </a:p>
      </xdr:txBody>
    </xdr:sp>
    <xdr:clientData/>
  </xdr:oneCellAnchor>
  <xdr:oneCellAnchor>
    <xdr:from>
      <xdr:col>12</xdr:col>
      <xdr:colOff>116417</xdr:colOff>
      <xdr:row>23</xdr:row>
      <xdr:rowOff>42333</xdr:rowOff>
    </xdr:from>
    <xdr:ext cx="1031051" cy="736740"/>
    <xdr:sp macro="" textlink="">
      <xdr:nvSpPr>
        <xdr:cNvPr id="11" name="テキスト ボックス 10"/>
        <xdr:cNvSpPr txBox="1"/>
      </xdr:nvSpPr>
      <xdr:spPr>
        <a:xfrm>
          <a:off x="4370917" y="5683250"/>
          <a:ext cx="1031051" cy="736740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↑</a:t>
          </a:r>
          <a:endParaRPr kumimoji="1" lang="en-US" altLang="ja-JP" sz="1100"/>
        </a:p>
        <a:p>
          <a:r>
            <a:rPr kumimoji="1" lang="ja-JP" altLang="en-US" sz="1100"/>
            <a:t>数量を</a:t>
          </a:r>
          <a:endParaRPr kumimoji="1" lang="en-US" altLang="ja-JP" sz="1100"/>
        </a:p>
        <a:p>
          <a:r>
            <a:rPr kumimoji="1" lang="ja-JP" altLang="en-US" sz="1100"/>
            <a:t>記載ください</a:t>
          </a:r>
        </a:p>
      </xdr:txBody>
    </xdr:sp>
    <xdr:clientData/>
  </xdr:oneCellAnchor>
  <xdr:oneCellAnchor>
    <xdr:from>
      <xdr:col>15</xdr:col>
      <xdr:colOff>74083</xdr:colOff>
      <xdr:row>23</xdr:row>
      <xdr:rowOff>52916</xdr:rowOff>
    </xdr:from>
    <xdr:ext cx="1595309" cy="736740"/>
    <xdr:sp macro="" textlink="">
      <xdr:nvSpPr>
        <xdr:cNvPr id="12" name="テキスト ボックス 11"/>
        <xdr:cNvSpPr txBox="1"/>
      </xdr:nvSpPr>
      <xdr:spPr>
        <a:xfrm>
          <a:off x="5471583" y="5693833"/>
          <a:ext cx="1595309" cy="736740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↑</a:t>
          </a:r>
          <a:endParaRPr kumimoji="1" lang="en-US" altLang="ja-JP" sz="1100"/>
        </a:p>
        <a:p>
          <a:r>
            <a:rPr kumimoji="1" lang="ja-JP" altLang="en-US" sz="1100"/>
            <a:t>商材を選ぶと定価にて</a:t>
          </a:r>
          <a:endParaRPr kumimoji="1" lang="en-US" altLang="ja-JP" sz="1100"/>
        </a:p>
        <a:p>
          <a:r>
            <a:rPr kumimoji="1" lang="ja-JP" altLang="en-US" sz="1100"/>
            <a:t>記載されます</a:t>
          </a:r>
        </a:p>
      </xdr:txBody>
    </xdr:sp>
    <xdr:clientData/>
  </xdr:oneCellAnchor>
  <xdr:oneCellAnchor>
    <xdr:from>
      <xdr:col>19</xdr:col>
      <xdr:colOff>254000</xdr:colOff>
      <xdr:row>23</xdr:row>
      <xdr:rowOff>52916</xdr:rowOff>
    </xdr:from>
    <xdr:ext cx="1172116" cy="736740"/>
    <xdr:sp macro="" textlink="">
      <xdr:nvSpPr>
        <xdr:cNvPr id="15" name="テキスト ボックス 14"/>
        <xdr:cNvSpPr txBox="1"/>
      </xdr:nvSpPr>
      <xdr:spPr>
        <a:xfrm>
          <a:off x="7175500" y="5693833"/>
          <a:ext cx="1172116" cy="736740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↑</a:t>
          </a:r>
          <a:endParaRPr kumimoji="1" lang="en-US" altLang="ja-JP" sz="1100"/>
        </a:p>
        <a:p>
          <a:r>
            <a:rPr kumimoji="1" lang="ja-JP" altLang="en-US" sz="1100"/>
            <a:t>自動計算のため</a:t>
          </a:r>
          <a:endParaRPr kumimoji="1" lang="en-US" altLang="ja-JP" sz="1100"/>
        </a:p>
        <a:p>
          <a:r>
            <a:rPr kumimoji="1" lang="ja-JP" altLang="en-US" sz="1100"/>
            <a:t>入力不要</a:t>
          </a:r>
        </a:p>
      </xdr:txBody>
    </xdr:sp>
    <xdr:clientData/>
  </xdr:oneCellAnchor>
  <xdr:oneCellAnchor>
    <xdr:from>
      <xdr:col>6</xdr:col>
      <xdr:colOff>137584</xdr:colOff>
      <xdr:row>33</xdr:row>
      <xdr:rowOff>10584</xdr:rowOff>
    </xdr:from>
    <xdr:ext cx="2428357" cy="328423"/>
    <xdr:sp macro="" textlink="">
      <xdr:nvSpPr>
        <xdr:cNvPr id="16" name="テキスト ボックス 15"/>
        <xdr:cNvSpPr txBox="1"/>
      </xdr:nvSpPr>
      <xdr:spPr>
        <a:xfrm>
          <a:off x="2106084" y="8720667"/>
          <a:ext cx="2428357" cy="328423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←出精値引きをお選びいただけます</a:t>
          </a:r>
        </a:p>
      </xdr:txBody>
    </xdr:sp>
    <xdr:clientData/>
  </xdr:oneCellAnchor>
  <xdr:oneCellAnchor>
    <xdr:from>
      <xdr:col>23</xdr:col>
      <xdr:colOff>0</xdr:colOff>
      <xdr:row>33</xdr:row>
      <xdr:rowOff>10584</xdr:rowOff>
    </xdr:from>
    <xdr:ext cx="2159566" cy="564514"/>
    <xdr:sp macro="" textlink="">
      <xdr:nvSpPr>
        <xdr:cNvPr id="17" name="テキスト ボックス 16"/>
        <xdr:cNvSpPr txBox="1"/>
      </xdr:nvSpPr>
      <xdr:spPr>
        <a:xfrm>
          <a:off x="8445500" y="8720667"/>
          <a:ext cx="2159566" cy="564514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←値引き額を</a:t>
          </a:r>
          <a:endParaRPr kumimoji="1" lang="en-US" altLang="ja-JP" sz="1100"/>
        </a:p>
        <a:p>
          <a:r>
            <a:rPr kumimoji="1" lang="ja-JP" altLang="en-US" sz="1100"/>
            <a:t>　マイナス付けて記載ください</a:t>
          </a:r>
        </a:p>
      </xdr:txBody>
    </xdr:sp>
    <xdr:clientData/>
  </xdr:oneCellAnchor>
  <xdr:twoCellAnchor>
    <xdr:from>
      <xdr:col>18</xdr:col>
      <xdr:colOff>116416</xdr:colOff>
      <xdr:row>34</xdr:row>
      <xdr:rowOff>10583</xdr:rowOff>
    </xdr:from>
    <xdr:to>
      <xdr:col>18</xdr:col>
      <xdr:colOff>359833</xdr:colOff>
      <xdr:row>37</xdr:row>
      <xdr:rowOff>10583</xdr:rowOff>
    </xdr:to>
    <xdr:sp macro="" textlink="">
      <xdr:nvSpPr>
        <xdr:cNvPr id="18" name="右中かっこ 17"/>
        <xdr:cNvSpPr/>
      </xdr:nvSpPr>
      <xdr:spPr>
        <a:xfrm flipH="1">
          <a:off x="6656916" y="9027583"/>
          <a:ext cx="243417" cy="920750"/>
        </a:xfrm>
        <a:prstGeom prst="rightBrace">
          <a:avLst/>
        </a:prstGeom>
        <a:ln w="127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16</xdr:col>
      <xdr:colOff>84667</xdr:colOff>
      <xdr:row>35</xdr:row>
      <xdr:rowOff>0</xdr:rowOff>
    </xdr:from>
    <xdr:ext cx="748923" cy="328423"/>
    <xdr:sp macro="" textlink="">
      <xdr:nvSpPr>
        <xdr:cNvPr id="19" name="テキスト ボックス 18"/>
        <xdr:cNvSpPr txBox="1"/>
      </xdr:nvSpPr>
      <xdr:spPr>
        <a:xfrm>
          <a:off x="5863167" y="9323917"/>
          <a:ext cx="748923" cy="328423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自動計算</a:t>
          </a:r>
          <a:endParaRPr kumimoji="1" lang="en-US" altLang="ja-JP" sz="1100"/>
        </a:p>
      </xdr:txBody>
    </xdr:sp>
    <xdr:clientData/>
  </xdr:oneCellAnchor>
  <xdr:oneCellAnchor>
    <xdr:from>
      <xdr:col>8</xdr:col>
      <xdr:colOff>232833</xdr:colOff>
      <xdr:row>34</xdr:row>
      <xdr:rowOff>296333</xdr:rowOff>
    </xdr:from>
    <xdr:ext cx="2441694" cy="564514"/>
    <xdr:sp macro="" textlink="">
      <xdr:nvSpPr>
        <xdr:cNvPr id="20" name="テキスト ボックス 19"/>
        <xdr:cNvSpPr txBox="1"/>
      </xdr:nvSpPr>
      <xdr:spPr>
        <a:xfrm>
          <a:off x="2963333" y="9313333"/>
          <a:ext cx="2441694" cy="564514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←初回記入欄で</a:t>
          </a:r>
          <a:endParaRPr kumimoji="1" lang="en-US" altLang="ja-JP" sz="1100"/>
        </a:p>
        <a:p>
          <a:r>
            <a:rPr kumimoji="1" lang="ja-JP" altLang="en-US" sz="1100"/>
            <a:t>　税率を選択することで反映します</a:t>
          </a:r>
        </a:p>
      </xdr:txBody>
    </xdr:sp>
    <xdr:clientData/>
  </xdr:oneCellAnchor>
  <xdr:oneCellAnchor>
    <xdr:from>
      <xdr:col>2</xdr:col>
      <xdr:colOff>116417</xdr:colOff>
      <xdr:row>40</xdr:row>
      <xdr:rowOff>10583</xdr:rowOff>
    </xdr:from>
    <xdr:ext cx="1595309" cy="500650"/>
    <xdr:sp macro="" textlink="">
      <xdr:nvSpPr>
        <xdr:cNvPr id="21" name="テキスト ボックス 20"/>
        <xdr:cNvSpPr txBox="1"/>
      </xdr:nvSpPr>
      <xdr:spPr>
        <a:xfrm>
          <a:off x="560917" y="10869083"/>
          <a:ext cx="1595309" cy="500650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↑</a:t>
          </a:r>
          <a:endParaRPr kumimoji="1" lang="en-US" altLang="ja-JP" sz="1100"/>
        </a:p>
        <a:p>
          <a:r>
            <a:rPr kumimoji="1" lang="ja-JP" altLang="en-US" sz="1100"/>
            <a:t>商材をお選びください</a:t>
          </a:r>
        </a:p>
      </xdr:txBody>
    </xdr:sp>
    <xdr:clientData/>
  </xdr:oneCellAnchor>
  <xdr:oneCellAnchor>
    <xdr:from>
      <xdr:col>7</xdr:col>
      <xdr:colOff>116417</xdr:colOff>
      <xdr:row>40</xdr:row>
      <xdr:rowOff>21165</xdr:rowOff>
    </xdr:from>
    <xdr:ext cx="1595309" cy="736740"/>
    <xdr:sp macro="" textlink="">
      <xdr:nvSpPr>
        <xdr:cNvPr id="22" name="テキスト ボックス 21"/>
        <xdr:cNvSpPr txBox="1"/>
      </xdr:nvSpPr>
      <xdr:spPr>
        <a:xfrm>
          <a:off x="2465917" y="10879665"/>
          <a:ext cx="1595309" cy="736740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↑</a:t>
          </a:r>
          <a:endParaRPr kumimoji="1" lang="en-US" altLang="ja-JP" sz="1100"/>
        </a:p>
        <a:p>
          <a:r>
            <a:rPr kumimoji="1" lang="ja-JP" altLang="en-US" sz="1100"/>
            <a:t>商材を選ぶと自動的に</a:t>
          </a:r>
          <a:endParaRPr kumimoji="1" lang="en-US" altLang="ja-JP" sz="1100"/>
        </a:p>
        <a:p>
          <a:r>
            <a:rPr kumimoji="1" lang="ja-JP" altLang="en-US" sz="1100"/>
            <a:t>入力されます</a:t>
          </a:r>
        </a:p>
      </xdr:txBody>
    </xdr:sp>
    <xdr:clientData/>
  </xdr:oneCellAnchor>
  <xdr:oneCellAnchor>
    <xdr:from>
      <xdr:col>12</xdr:col>
      <xdr:colOff>95251</xdr:colOff>
      <xdr:row>40</xdr:row>
      <xdr:rowOff>31749</xdr:rowOff>
    </xdr:from>
    <xdr:ext cx="1031051" cy="736740"/>
    <xdr:sp macro="" textlink="">
      <xdr:nvSpPr>
        <xdr:cNvPr id="23" name="テキスト ボックス 22"/>
        <xdr:cNvSpPr txBox="1"/>
      </xdr:nvSpPr>
      <xdr:spPr>
        <a:xfrm>
          <a:off x="4349751" y="10890249"/>
          <a:ext cx="1031051" cy="736740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↑</a:t>
          </a:r>
          <a:endParaRPr kumimoji="1" lang="en-US" altLang="ja-JP" sz="1100"/>
        </a:p>
        <a:p>
          <a:r>
            <a:rPr kumimoji="1" lang="ja-JP" altLang="en-US" sz="1100"/>
            <a:t>数量を</a:t>
          </a:r>
          <a:endParaRPr kumimoji="1" lang="en-US" altLang="ja-JP" sz="1100"/>
        </a:p>
        <a:p>
          <a:r>
            <a:rPr kumimoji="1" lang="ja-JP" altLang="en-US" sz="1100"/>
            <a:t>記載ください</a:t>
          </a:r>
        </a:p>
      </xdr:txBody>
    </xdr:sp>
    <xdr:clientData/>
  </xdr:oneCellAnchor>
  <xdr:oneCellAnchor>
    <xdr:from>
      <xdr:col>15</xdr:col>
      <xdr:colOff>52917</xdr:colOff>
      <xdr:row>40</xdr:row>
      <xdr:rowOff>42332</xdr:rowOff>
    </xdr:from>
    <xdr:ext cx="1595309" cy="736740"/>
    <xdr:sp macro="" textlink="">
      <xdr:nvSpPr>
        <xdr:cNvPr id="24" name="テキスト ボックス 23"/>
        <xdr:cNvSpPr txBox="1"/>
      </xdr:nvSpPr>
      <xdr:spPr>
        <a:xfrm>
          <a:off x="5450417" y="10900832"/>
          <a:ext cx="1595309" cy="736740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↑</a:t>
          </a:r>
          <a:endParaRPr kumimoji="1" lang="en-US" altLang="ja-JP" sz="1100"/>
        </a:p>
        <a:p>
          <a:r>
            <a:rPr kumimoji="1" lang="ja-JP" altLang="en-US" sz="1100"/>
            <a:t>商材を選ぶと定価にて</a:t>
          </a:r>
          <a:endParaRPr kumimoji="1" lang="en-US" altLang="ja-JP" sz="1100"/>
        </a:p>
        <a:p>
          <a:r>
            <a:rPr kumimoji="1" lang="ja-JP" altLang="en-US" sz="1100"/>
            <a:t>記載されます</a:t>
          </a:r>
        </a:p>
      </xdr:txBody>
    </xdr:sp>
    <xdr:clientData/>
  </xdr:oneCellAnchor>
  <xdr:oneCellAnchor>
    <xdr:from>
      <xdr:col>19</xdr:col>
      <xdr:colOff>232834</xdr:colOff>
      <xdr:row>40</xdr:row>
      <xdr:rowOff>42332</xdr:rowOff>
    </xdr:from>
    <xdr:ext cx="1172116" cy="736740"/>
    <xdr:sp macro="" textlink="">
      <xdr:nvSpPr>
        <xdr:cNvPr id="25" name="テキスト ボックス 24"/>
        <xdr:cNvSpPr txBox="1"/>
      </xdr:nvSpPr>
      <xdr:spPr>
        <a:xfrm>
          <a:off x="7154334" y="10900832"/>
          <a:ext cx="1172116" cy="736740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↑</a:t>
          </a:r>
          <a:endParaRPr kumimoji="1" lang="en-US" altLang="ja-JP" sz="1100"/>
        </a:p>
        <a:p>
          <a:r>
            <a:rPr kumimoji="1" lang="ja-JP" altLang="en-US" sz="1100"/>
            <a:t>自動計算のため</a:t>
          </a:r>
          <a:endParaRPr kumimoji="1" lang="en-US" altLang="ja-JP" sz="1100"/>
        </a:p>
        <a:p>
          <a:r>
            <a:rPr kumimoji="1" lang="ja-JP" altLang="en-US" sz="1100"/>
            <a:t>入力不要</a:t>
          </a:r>
        </a:p>
      </xdr:txBody>
    </xdr:sp>
    <xdr:clientData/>
  </xdr:oneCellAnchor>
  <xdr:oneCellAnchor>
    <xdr:from>
      <xdr:col>6</xdr:col>
      <xdr:colOff>137583</xdr:colOff>
      <xdr:row>45</xdr:row>
      <xdr:rowOff>0</xdr:rowOff>
    </xdr:from>
    <xdr:ext cx="2428357" cy="328423"/>
    <xdr:sp macro="" textlink="">
      <xdr:nvSpPr>
        <xdr:cNvPr id="26" name="テキスト ボックス 25"/>
        <xdr:cNvSpPr txBox="1"/>
      </xdr:nvSpPr>
      <xdr:spPr>
        <a:xfrm>
          <a:off x="2106083" y="12393083"/>
          <a:ext cx="2428357" cy="328423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←出精値引きをお選びいただけます</a:t>
          </a:r>
        </a:p>
      </xdr:txBody>
    </xdr:sp>
    <xdr:clientData/>
  </xdr:oneCellAnchor>
  <xdr:oneCellAnchor>
    <xdr:from>
      <xdr:col>22</xdr:col>
      <xdr:colOff>380999</xdr:colOff>
      <xdr:row>45</xdr:row>
      <xdr:rowOff>0</xdr:rowOff>
    </xdr:from>
    <xdr:ext cx="2159566" cy="564514"/>
    <xdr:sp macro="" textlink="">
      <xdr:nvSpPr>
        <xdr:cNvPr id="27" name="テキスト ボックス 26"/>
        <xdr:cNvSpPr txBox="1"/>
      </xdr:nvSpPr>
      <xdr:spPr>
        <a:xfrm>
          <a:off x="8445499" y="12393083"/>
          <a:ext cx="2159566" cy="564514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←値引き額を</a:t>
          </a:r>
          <a:endParaRPr kumimoji="1" lang="en-US" altLang="ja-JP" sz="1100"/>
        </a:p>
        <a:p>
          <a:r>
            <a:rPr kumimoji="1" lang="ja-JP" altLang="en-US" sz="1100"/>
            <a:t>　マイナス付けて記載ください</a:t>
          </a:r>
        </a:p>
      </xdr:txBody>
    </xdr:sp>
    <xdr:clientData/>
  </xdr:oneCellAnchor>
  <xdr:twoCellAnchor>
    <xdr:from>
      <xdr:col>18</xdr:col>
      <xdr:colOff>116415</xdr:colOff>
      <xdr:row>45</xdr:row>
      <xdr:rowOff>306916</xdr:rowOff>
    </xdr:from>
    <xdr:to>
      <xdr:col>18</xdr:col>
      <xdr:colOff>359832</xdr:colOff>
      <xdr:row>48</xdr:row>
      <xdr:rowOff>306916</xdr:rowOff>
    </xdr:to>
    <xdr:sp macro="" textlink="">
      <xdr:nvSpPr>
        <xdr:cNvPr id="28" name="右中かっこ 27"/>
        <xdr:cNvSpPr/>
      </xdr:nvSpPr>
      <xdr:spPr>
        <a:xfrm flipH="1">
          <a:off x="6656915" y="12699999"/>
          <a:ext cx="243417" cy="920750"/>
        </a:xfrm>
        <a:prstGeom prst="rightBrace">
          <a:avLst/>
        </a:prstGeom>
        <a:ln w="127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16</xdr:col>
      <xdr:colOff>84666</xdr:colOff>
      <xdr:row>46</xdr:row>
      <xdr:rowOff>296333</xdr:rowOff>
    </xdr:from>
    <xdr:ext cx="748923" cy="328423"/>
    <xdr:sp macro="" textlink="">
      <xdr:nvSpPr>
        <xdr:cNvPr id="29" name="テキスト ボックス 28"/>
        <xdr:cNvSpPr txBox="1"/>
      </xdr:nvSpPr>
      <xdr:spPr>
        <a:xfrm>
          <a:off x="5863166" y="12996333"/>
          <a:ext cx="748923" cy="328423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自動計算</a:t>
          </a:r>
          <a:endParaRPr kumimoji="1" lang="en-US" altLang="ja-JP" sz="1100"/>
        </a:p>
      </xdr:txBody>
    </xdr:sp>
    <xdr:clientData/>
  </xdr:oneCellAnchor>
  <xdr:oneCellAnchor>
    <xdr:from>
      <xdr:col>8</xdr:col>
      <xdr:colOff>232832</xdr:colOff>
      <xdr:row>46</xdr:row>
      <xdr:rowOff>285749</xdr:rowOff>
    </xdr:from>
    <xdr:ext cx="2441694" cy="564514"/>
    <xdr:sp macro="" textlink="">
      <xdr:nvSpPr>
        <xdr:cNvPr id="30" name="テキスト ボックス 29"/>
        <xdr:cNvSpPr txBox="1"/>
      </xdr:nvSpPr>
      <xdr:spPr>
        <a:xfrm>
          <a:off x="2963332" y="12985749"/>
          <a:ext cx="2441694" cy="564514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←初回記入欄で</a:t>
          </a:r>
          <a:endParaRPr kumimoji="1" lang="en-US" altLang="ja-JP" sz="1100"/>
        </a:p>
        <a:p>
          <a:r>
            <a:rPr kumimoji="1" lang="ja-JP" altLang="en-US" sz="1100"/>
            <a:t>　税率を選択することで反映します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16794</xdr:colOff>
      <xdr:row>3</xdr:row>
      <xdr:rowOff>1146</xdr:rowOff>
    </xdr:from>
    <xdr:to>
      <xdr:col>26</xdr:col>
      <xdr:colOff>314510</xdr:colOff>
      <xdr:row>7</xdr:row>
      <xdr:rowOff>90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89294" y="925424"/>
          <a:ext cx="2626049" cy="9020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view="pageBreakPreview" zoomScale="90" zoomScaleNormal="100" zoomScaleSheetLayoutView="90" workbookViewId="0">
      <selection activeCell="G10" sqref="G10"/>
    </sheetView>
  </sheetViews>
  <sheetFormatPr defaultRowHeight="18" x14ac:dyDescent="0.45"/>
  <cols>
    <col min="1" max="2" width="22" customWidth="1"/>
    <col min="3" max="3" width="26.296875" customWidth="1"/>
    <col min="4" max="5" width="22" customWidth="1"/>
  </cols>
  <sheetData>
    <row r="1" spans="1:5" ht="18.600000000000001" thickBot="1" x14ac:dyDescent="0.5"/>
    <row r="2" spans="1:5" ht="26.25" customHeight="1" thickBot="1" x14ac:dyDescent="0.5">
      <c r="A2" s="46"/>
      <c r="B2" s="47" t="s">
        <v>90</v>
      </c>
      <c r="C2" s="47" t="s">
        <v>91</v>
      </c>
      <c r="D2" s="47" t="s">
        <v>92</v>
      </c>
      <c r="E2" s="47" t="s">
        <v>108</v>
      </c>
    </row>
    <row r="3" spans="1:5" ht="40.5" customHeight="1" x14ac:dyDescent="0.45">
      <c r="A3" s="54" t="s">
        <v>55</v>
      </c>
      <c r="B3" s="56" t="s">
        <v>56</v>
      </c>
      <c r="C3" s="49" t="s">
        <v>57</v>
      </c>
      <c r="D3" s="56" t="s">
        <v>93</v>
      </c>
      <c r="E3" s="58"/>
    </row>
    <row r="4" spans="1:5" ht="40.5" customHeight="1" thickBot="1" x14ac:dyDescent="0.5">
      <c r="A4" s="55"/>
      <c r="B4" s="57"/>
      <c r="C4" s="50" t="s">
        <v>58</v>
      </c>
      <c r="D4" s="57"/>
      <c r="E4" s="59"/>
    </row>
    <row r="5" spans="1:5" ht="40.5" customHeight="1" x14ac:dyDescent="0.45">
      <c r="A5" s="54" t="s">
        <v>59</v>
      </c>
      <c r="B5" s="56" t="s">
        <v>60</v>
      </c>
      <c r="C5" s="49" t="s">
        <v>61</v>
      </c>
      <c r="D5" s="56" t="s">
        <v>94</v>
      </c>
      <c r="E5" s="58"/>
    </row>
    <row r="6" spans="1:5" ht="40.5" customHeight="1" thickBot="1" x14ac:dyDescent="0.5">
      <c r="A6" s="55"/>
      <c r="B6" s="57"/>
      <c r="C6" s="50" t="s">
        <v>62</v>
      </c>
      <c r="D6" s="57"/>
      <c r="E6" s="59"/>
    </row>
    <row r="7" spans="1:5" ht="40.5" customHeight="1" x14ac:dyDescent="0.45">
      <c r="A7" s="54" t="s">
        <v>103</v>
      </c>
      <c r="B7" s="56" t="s">
        <v>63</v>
      </c>
      <c r="C7" s="49" t="s">
        <v>102</v>
      </c>
      <c r="D7" s="56" t="s">
        <v>95</v>
      </c>
      <c r="E7" s="58"/>
    </row>
    <row r="8" spans="1:5" ht="40.5" customHeight="1" thickBot="1" x14ac:dyDescent="0.5">
      <c r="A8" s="55"/>
      <c r="B8" s="57"/>
      <c r="C8" s="50" t="s">
        <v>64</v>
      </c>
      <c r="D8" s="57"/>
      <c r="E8" s="59"/>
    </row>
    <row r="9" spans="1:5" ht="40.5" customHeight="1" x14ac:dyDescent="0.45">
      <c r="A9" s="54" t="s">
        <v>105</v>
      </c>
      <c r="B9" s="56" t="s">
        <v>96</v>
      </c>
      <c r="C9" s="49" t="s">
        <v>104</v>
      </c>
      <c r="D9" s="56" t="s">
        <v>98</v>
      </c>
      <c r="E9" s="58"/>
    </row>
    <row r="10" spans="1:5" ht="40.5" customHeight="1" thickBot="1" x14ac:dyDescent="0.5">
      <c r="A10" s="55"/>
      <c r="B10" s="57"/>
      <c r="C10" s="50" t="s">
        <v>97</v>
      </c>
      <c r="D10" s="57"/>
      <c r="E10" s="59"/>
    </row>
    <row r="11" spans="1:5" ht="40.5" customHeight="1" x14ac:dyDescent="0.45">
      <c r="A11" s="48" t="s">
        <v>65</v>
      </c>
      <c r="B11" s="56" t="s">
        <v>67</v>
      </c>
      <c r="C11" s="49" t="s">
        <v>109</v>
      </c>
      <c r="D11" s="56" t="s">
        <v>99</v>
      </c>
      <c r="E11" s="58"/>
    </row>
    <row r="12" spans="1:5" ht="40.5" customHeight="1" thickBot="1" x14ac:dyDescent="0.5">
      <c r="A12" s="51" t="s">
        <v>66</v>
      </c>
      <c r="B12" s="57"/>
      <c r="C12" s="50" t="s">
        <v>68</v>
      </c>
      <c r="D12" s="57"/>
      <c r="E12" s="59"/>
    </row>
    <row r="13" spans="1:5" ht="40.5" customHeight="1" x14ac:dyDescent="0.45">
      <c r="A13" s="54" t="s">
        <v>106</v>
      </c>
      <c r="B13" s="56" t="s">
        <v>63</v>
      </c>
      <c r="C13" s="49" t="s">
        <v>107</v>
      </c>
      <c r="D13" s="56" t="s">
        <v>100</v>
      </c>
      <c r="E13" s="58"/>
    </row>
    <row r="14" spans="1:5" ht="40.5" customHeight="1" thickBot="1" x14ac:dyDescent="0.5">
      <c r="A14" s="55"/>
      <c r="B14" s="57"/>
      <c r="C14" s="50" t="s">
        <v>69</v>
      </c>
      <c r="D14" s="57"/>
      <c r="E14" s="59"/>
    </row>
    <row r="15" spans="1:5" ht="40.5" customHeight="1" x14ac:dyDescent="0.45">
      <c r="A15" s="54" t="s">
        <v>70</v>
      </c>
      <c r="B15" s="56" t="s">
        <v>63</v>
      </c>
      <c r="C15" s="49" t="s">
        <v>71</v>
      </c>
      <c r="D15" s="56" t="s">
        <v>101</v>
      </c>
      <c r="E15" s="58"/>
    </row>
    <row r="16" spans="1:5" ht="40.5" customHeight="1" thickBot="1" x14ac:dyDescent="0.5">
      <c r="A16" s="55"/>
      <c r="B16" s="57"/>
      <c r="C16" s="50" t="s">
        <v>72</v>
      </c>
      <c r="D16" s="57"/>
      <c r="E16" s="59"/>
    </row>
  </sheetData>
  <sheetProtection algorithmName="SHA-512" hashValue="uHU7IRwvV012x91fcISq7qIfCk4ds681TQ8q8D2HrcY3Fm0CjCUM5zAjTcuGX7OADH1AoRbdEEXecpFgxA18pw==" saltValue="LUJPYXb1U2MlsYOhCwmHSw==" spinCount="100000" sheet="1" objects="1" scenarios="1"/>
  <mergeCells count="27">
    <mergeCell ref="E15:E16"/>
    <mergeCell ref="A13:A14"/>
    <mergeCell ref="E3:E4"/>
    <mergeCell ref="E5:E6"/>
    <mergeCell ref="E7:E8"/>
    <mergeCell ref="E9:E10"/>
    <mergeCell ref="E11:E12"/>
    <mergeCell ref="E13:E14"/>
    <mergeCell ref="A15:A16"/>
    <mergeCell ref="B15:B16"/>
    <mergeCell ref="D15:D16"/>
    <mergeCell ref="A7:A8"/>
    <mergeCell ref="B7:B8"/>
    <mergeCell ref="D7:D8"/>
    <mergeCell ref="A9:A10"/>
    <mergeCell ref="B9:B10"/>
    <mergeCell ref="B11:B12"/>
    <mergeCell ref="D11:D12"/>
    <mergeCell ref="D9:D10"/>
    <mergeCell ref="D13:D14"/>
    <mergeCell ref="B13:B14"/>
    <mergeCell ref="A3:A4"/>
    <mergeCell ref="B3:B4"/>
    <mergeCell ref="D3:D4"/>
    <mergeCell ref="A5:A6"/>
    <mergeCell ref="B5:B6"/>
    <mergeCell ref="D5:D6"/>
  </mergeCells>
  <phoneticPr fontId="3"/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7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K16"/>
  <sheetViews>
    <sheetView view="pageBreakPreview" zoomScaleNormal="100" zoomScaleSheetLayoutView="100" workbookViewId="0">
      <selection activeCell="E9" sqref="E9"/>
    </sheetView>
  </sheetViews>
  <sheetFormatPr defaultColWidth="8.69921875" defaultRowHeight="26.4" x14ac:dyDescent="0.45"/>
  <cols>
    <col min="1" max="1" width="2" style="14" customWidth="1"/>
    <col min="2" max="2" width="22.296875" style="14" customWidth="1"/>
    <col min="3" max="3" width="50.09765625" style="14" customWidth="1"/>
    <col min="4" max="4" width="2.09765625" style="14" customWidth="1"/>
    <col min="5" max="8" width="8.69921875" style="15"/>
    <col min="9" max="9" width="9.69921875" style="15" bestFit="1" customWidth="1"/>
    <col min="10" max="11" width="8.69921875" style="15"/>
    <col min="12" max="16384" width="8.69921875" style="14"/>
  </cols>
  <sheetData>
    <row r="1" spans="2:3" ht="6" customHeight="1" x14ac:dyDescent="0.45"/>
    <row r="2" spans="2:3" ht="6" customHeight="1" x14ac:dyDescent="0.45"/>
    <row r="3" spans="2:3" ht="36" customHeight="1" x14ac:dyDescent="0.45">
      <c r="B3" s="8" t="s">
        <v>48</v>
      </c>
      <c r="C3" s="16" t="s">
        <v>146</v>
      </c>
    </row>
    <row r="4" spans="2:3" ht="36" customHeight="1" x14ac:dyDescent="0.45">
      <c r="B4" s="8" t="s">
        <v>43</v>
      </c>
      <c r="C4" s="16" t="s">
        <v>47</v>
      </c>
    </row>
    <row r="5" spans="2:3" ht="36" customHeight="1" x14ac:dyDescent="0.45">
      <c r="B5" s="8" t="s">
        <v>44</v>
      </c>
      <c r="C5" s="16" t="s">
        <v>41</v>
      </c>
    </row>
    <row r="6" spans="2:3" ht="36" customHeight="1" x14ac:dyDescent="0.45">
      <c r="B6" s="8" t="s">
        <v>45</v>
      </c>
      <c r="C6" s="16" t="s">
        <v>147</v>
      </c>
    </row>
    <row r="7" spans="2:3" ht="36" customHeight="1" x14ac:dyDescent="0.45">
      <c r="B7" s="8" t="s">
        <v>46</v>
      </c>
      <c r="C7" s="16" t="s">
        <v>42</v>
      </c>
    </row>
    <row r="8" spans="2:3" ht="12" customHeight="1" x14ac:dyDescent="0.45">
      <c r="C8" s="19"/>
    </row>
    <row r="9" spans="2:3" ht="36" customHeight="1" x14ac:dyDescent="0.45">
      <c r="B9" s="8" t="s">
        <v>35</v>
      </c>
      <c r="C9" s="9" t="s">
        <v>49</v>
      </c>
    </row>
    <row r="10" spans="2:3" ht="36" customHeight="1" x14ac:dyDescent="0.45">
      <c r="B10" s="8" t="s">
        <v>36</v>
      </c>
      <c r="C10" s="9" t="s">
        <v>50</v>
      </c>
    </row>
    <row r="11" spans="2:3" ht="36" customHeight="1" x14ac:dyDescent="0.45">
      <c r="B11" s="8" t="s">
        <v>37</v>
      </c>
      <c r="C11" s="9" t="s">
        <v>39</v>
      </c>
    </row>
    <row r="12" spans="2:3" ht="36" customHeight="1" x14ac:dyDescent="0.45">
      <c r="B12" s="8" t="s">
        <v>40</v>
      </c>
      <c r="C12" s="9">
        <v>3</v>
      </c>
    </row>
    <row r="13" spans="2:3" ht="36" hidden="1" customHeight="1" x14ac:dyDescent="0.45">
      <c r="B13" s="8" t="s">
        <v>38</v>
      </c>
      <c r="C13" s="10">
        <v>10</v>
      </c>
    </row>
    <row r="14" spans="2:3" ht="12" customHeight="1" x14ac:dyDescent="0.45"/>
    <row r="15" spans="2:3" ht="36" customHeight="1" x14ac:dyDescent="0.45"/>
    <row r="16" spans="2:3" ht="36" customHeight="1" x14ac:dyDescent="0.45"/>
  </sheetData>
  <sheetProtection algorithmName="SHA-512" hashValue="bHWW9/RebcTlBfph3z54xWR9jyzI7hHLwOCRGMYEugcEjUDEFeDEK/ggCj/y+cxaj+MsMnP35R7FABn8wz3KYw==" saltValue="iqwrpXs7ynEznHg1rcdduw==" spinCount="100000" sheet="1" objects="1" scenarios="1"/>
  <phoneticPr fontId="3"/>
  <dataValidations count="2">
    <dataValidation type="list" allowBlank="1" showInputMessage="1" showErrorMessage="1" sqref="C13">
      <formula1>"8,10"</formula1>
    </dataValidation>
    <dataValidation type="list" allowBlank="1" showInputMessage="1" showErrorMessage="1" sqref="C12">
      <formula1>"1,2,3,4,5,6"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I55"/>
  <sheetViews>
    <sheetView view="pageBreakPreview" zoomScale="90" zoomScaleNormal="100" zoomScaleSheetLayoutView="90" workbookViewId="0">
      <selection activeCell="AE14" sqref="AE14"/>
    </sheetView>
  </sheetViews>
  <sheetFormatPr defaultColWidth="8.69921875" defaultRowHeight="13.2" x14ac:dyDescent="0.45"/>
  <cols>
    <col min="1" max="1" width="0.796875" style="20" customWidth="1"/>
    <col min="2" max="27" width="5" style="20" customWidth="1"/>
    <col min="28" max="28" width="1" style="20" customWidth="1"/>
    <col min="29" max="30" width="4.09765625" style="20" customWidth="1"/>
    <col min="31" max="31" width="8.59765625" style="20" customWidth="1"/>
    <col min="32" max="33" width="4.09765625" style="20" customWidth="1"/>
    <col min="34" max="16384" width="8.69921875" style="20"/>
  </cols>
  <sheetData>
    <row r="1" spans="1:28" ht="37.200000000000003" customHeight="1" x14ac:dyDescent="0.45">
      <c r="B1" s="76" t="s">
        <v>0</v>
      </c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  <c r="Z1" s="76"/>
      <c r="AA1" s="76"/>
    </row>
    <row r="2" spans="1:28" ht="18" customHeight="1" x14ac:dyDescent="0.45"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</row>
    <row r="3" spans="1:28" s="22" customFormat="1" ht="18" customHeight="1" x14ac:dyDescent="0.45">
      <c r="U3" s="77" t="s">
        <v>1</v>
      </c>
      <c r="V3" s="77"/>
      <c r="W3" s="77"/>
      <c r="X3" s="78">
        <f ca="1">TODAY()</f>
        <v>44041</v>
      </c>
      <c r="Y3" s="78"/>
      <c r="Z3" s="78"/>
      <c r="AA3" s="78"/>
    </row>
    <row r="4" spans="1:28" s="22" customFormat="1" ht="18" customHeight="1" x14ac:dyDescent="0.45">
      <c r="A4" s="22">
        <v>550</v>
      </c>
      <c r="B4" s="79" t="str">
        <f>初回入力!C9</f>
        <v>株式会社　北澤商事</v>
      </c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81" t="s">
        <v>2</v>
      </c>
      <c r="O4" s="81"/>
      <c r="P4" s="81"/>
    </row>
    <row r="5" spans="1:28" s="22" customFormat="1" ht="18" customHeight="1" x14ac:dyDescent="0.45">
      <c r="B5" s="80"/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82"/>
      <c r="O5" s="82"/>
      <c r="P5" s="82"/>
    </row>
    <row r="6" spans="1:28" s="22" customFormat="1" ht="18" customHeight="1" x14ac:dyDescent="0.45"/>
    <row r="7" spans="1:28" s="22" customFormat="1" ht="18" customHeight="1" x14ac:dyDescent="0.45">
      <c r="B7" s="22" t="s">
        <v>3</v>
      </c>
    </row>
    <row r="8" spans="1:28" ht="11.25" customHeight="1" x14ac:dyDescent="0.8">
      <c r="Q8" s="23"/>
      <c r="R8" s="23"/>
      <c r="S8" s="23"/>
      <c r="T8" s="83" t="s">
        <v>4</v>
      </c>
      <c r="U8" s="83"/>
      <c r="V8" s="83"/>
      <c r="W8" s="83"/>
      <c r="X8" s="83"/>
      <c r="Y8" s="83"/>
      <c r="Z8" s="45"/>
      <c r="AA8" s="45"/>
    </row>
    <row r="9" spans="1:28" ht="18" customHeight="1" x14ac:dyDescent="0.8">
      <c r="B9" s="60" t="s">
        <v>89</v>
      </c>
      <c r="C9" s="61"/>
      <c r="D9" s="61"/>
      <c r="E9" s="61"/>
      <c r="F9" s="61"/>
      <c r="G9" s="66">
        <f>T37</f>
        <v>0</v>
      </c>
      <c r="H9" s="66"/>
      <c r="I9" s="66"/>
      <c r="J9" s="66"/>
      <c r="K9" s="66"/>
      <c r="L9" s="66"/>
      <c r="M9" s="66"/>
      <c r="N9" s="66"/>
      <c r="O9" s="66"/>
      <c r="P9" s="67"/>
      <c r="Q9" s="23"/>
      <c r="R9" s="23"/>
      <c r="S9" s="23"/>
      <c r="T9" s="83"/>
      <c r="U9" s="83"/>
      <c r="V9" s="83"/>
      <c r="W9" s="83"/>
      <c r="X9" s="83"/>
      <c r="Y9" s="83"/>
      <c r="Z9" s="45"/>
      <c r="AA9" s="45"/>
    </row>
    <row r="10" spans="1:28" s="22" customFormat="1" ht="18" customHeight="1" x14ac:dyDescent="0.45">
      <c r="B10" s="62"/>
      <c r="C10" s="63"/>
      <c r="D10" s="63"/>
      <c r="E10" s="63"/>
      <c r="F10" s="63"/>
      <c r="G10" s="68"/>
      <c r="H10" s="68"/>
      <c r="I10" s="68"/>
      <c r="J10" s="68"/>
      <c r="K10" s="68"/>
      <c r="L10" s="68"/>
      <c r="M10" s="68"/>
      <c r="N10" s="68"/>
      <c r="O10" s="68"/>
      <c r="P10" s="69"/>
      <c r="Q10" s="24"/>
      <c r="R10" s="11"/>
      <c r="S10" s="11"/>
      <c r="T10" s="73" t="str">
        <f>初回入力!C3</f>
        <v>社長室　USEN SOUND Lab.</v>
      </c>
      <c r="U10" s="73"/>
      <c r="V10" s="73"/>
      <c r="W10" s="73"/>
      <c r="X10" s="73"/>
      <c r="Y10" s="73"/>
      <c r="Z10" s="11"/>
      <c r="AA10" s="11"/>
    </row>
    <row r="11" spans="1:28" s="22" customFormat="1" ht="18" customHeight="1" x14ac:dyDescent="0.45">
      <c r="B11" s="64"/>
      <c r="C11" s="65"/>
      <c r="D11" s="65"/>
      <c r="E11" s="65"/>
      <c r="F11" s="65"/>
      <c r="G11" s="70"/>
      <c r="H11" s="70"/>
      <c r="I11" s="70"/>
      <c r="J11" s="70"/>
      <c r="K11" s="70"/>
      <c r="L11" s="70"/>
      <c r="M11" s="70"/>
      <c r="N11" s="70"/>
      <c r="O11" s="70"/>
      <c r="P11" s="71"/>
      <c r="Q11" s="24"/>
      <c r="S11" s="12" t="s">
        <v>5</v>
      </c>
      <c r="T11" s="72" t="str">
        <f>初回入力!C4</f>
        <v>141-0021</v>
      </c>
      <c r="U11" s="72"/>
      <c r="V11" s="72"/>
      <c r="W11" s="72"/>
      <c r="X11" s="72"/>
      <c r="Y11" s="72"/>
      <c r="Z11" s="72"/>
      <c r="AA11" s="72"/>
    </row>
    <row r="12" spans="1:28" s="22" customFormat="1" ht="18" customHeight="1" x14ac:dyDescent="0.45">
      <c r="B12" s="60" t="s">
        <v>88</v>
      </c>
      <c r="C12" s="61"/>
      <c r="D12" s="61"/>
      <c r="E12" s="61"/>
      <c r="F12" s="61"/>
      <c r="G12" s="66">
        <f>T49</f>
        <v>0</v>
      </c>
      <c r="H12" s="66"/>
      <c r="I12" s="66"/>
      <c r="J12" s="66"/>
      <c r="K12" s="66"/>
      <c r="L12" s="66"/>
      <c r="M12" s="66"/>
      <c r="N12" s="66"/>
      <c r="O12" s="66"/>
      <c r="P12" s="67"/>
      <c r="Q12" s="24"/>
      <c r="S12" s="72" t="str">
        <f>初回入力!C5</f>
        <v>東京都品川区上大崎3丁目1番1号</v>
      </c>
      <c r="T12" s="72"/>
      <c r="U12" s="72"/>
      <c r="V12" s="72"/>
      <c r="W12" s="72"/>
      <c r="X12" s="72"/>
      <c r="Y12" s="72"/>
      <c r="Z12" s="72"/>
      <c r="AA12" s="72"/>
    </row>
    <row r="13" spans="1:28" s="22" customFormat="1" ht="18" customHeight="1" x14ac:dyDescent="0.45">
      <c r="B13" s="62"/>
      <c r="C13" s="63"/>
      <c r="D13" s="63"/>
      <c r="E13" s="63"/>
      <c r="F13" s="63"/>
      <c r="G13" s="68"/>
      <c r="H13" s="68"/>
      <c r="I13" s="68"/>
      <c r="J13" s="68"/>
      <c r="K13" s="68"/>
      <c r="L13" s="68"/>
      <c r="M13" s="68"/>
      <c r="N13" s="68"/>
      <c r="O13" s="68"/>
      <c r="P13" s="69"/>
      <c r="Q13" s="24"/>
      <c r="S13" s="73" t="s">
        <v>6</v>
      </c>
      <c r="T13" s="73"/>
      <c r="U13" s="72" t="str">
        <f>初回入力!C6</f>
        <v>03-6823-7097</v>
      </c>
      <c r="V13" s="72"/>
      <c r="W13" s="72"/>
      <c r="X13" s="72"/>
      <c r="Y13" s="72"/>
      <c r="Z13" s="72"/>
      <c r="AA13" s="72"/>
      <c r="AB13" s="11"/>
    </row>
    <row r="14" spans="1:28" s="22" customFormat="1" ht="18" customHeight="1" x14ac:dyDescent="0.45">
      <c r="B14" s="64"/>
      <c r="C14" s="65"/>
      <c r="D14" s="65"/>
      <c r="E14" s="65"/>
      <c r="F14" s="65"/>
      <c r="G14" s="70"/>
      <c r="H14" s="70"/>
      <c r="I14" s="70"/>
      <c r="J14" s="70"/>
      <c r="K14" s="70"/>
      <c r="L14" s="70"/>
      <c r="M14" s="70"/>
      <c r="N14" s="70"/>
      <c r="O14" s="70"/>
      <c r="P14" s="71"/>
      <c r="S14" s="74" t="s">
        <v>10</v>
      </c>
      <c r="T14" s="74"/>
      <c r="U14" s="75" t="str">
        <f>初回入力!C7</f>
        <v>林　英文</v>
      </c>
      <c r="V14" s="75"/>
      <c r="W14" s="75"/>
      <c r="X14" s="75"/>
      <c r="Y14" s="75"/>
      <c r="Z14" s="75"/>
      <c r="AA14" s="75"/>
    </row>
    <row r="15" spans="1:28" s="22" customFormat="1" ht="11.25" customHeight="1" x14ac:dyDescent="0.55000000000000004">
      <c r="B15" s="33"/>
      <c r="C15" s="33"/>
      <c r="D15" s="33"/>
      <c r="E15" s="33"/>
      <c r="F15" s="33"/>
      <c r="G15" s="43"/>
      <c r="H15" s="43"/>
      <c r="I15" s="43"/>
      <c r="J15" s="43"/>
      <c r="K15" s="43"/>
      <c r="L15" s="43"/>
      <c r="M15" s="43"/>
      <c r="N15" s="43"/>
      <c r="O15" s="43"/>
      <c r="P15" s="43"/>
      <c r="S15" s="34"/>
      <c r="T15" s="34"/>
      <c r="U15" s="35"/>
      <c r="V15" s="35"/>
      <c r="W15" s="35"/>
      <c r="X15" s="35"/>
      <c r="Y15" s="35"/>
      <c r="Z15" s="35"/>
      <c r="AA15" s="35"/>
    </row>
    <row r="16" spans="1:28" s="22" customFormat="1" ht="18" customHeight="1" x14ac:dyDescent="0.45">
      <c r="B16" s="84" t="s">
        <v>7</v>
      </c>
      <c r="C16" s="84"/>
      <c r="D16" s="84"/>
      <c r="E16" s="84"/>
      <c r="F16" s="84"/>
      <c r="G16" s="18" t="s">
        <v>8</v>
      </c>
      <c r="H16" s="84" t="s">
        <v>9</v>
      </c>
      <c r="I16" s="84"/>
      <c r="J16" s="84"/>
      <c r="K16" s="84"/>
      <c r="L16" s="84"/>
      <c r="M16" s="84"/>
      <c r="N16" s="84"/>
      <c r="O16" s="84"/>
      <c r="P16" s="84"/>
      <c r="S16" s="85" t="s">
        <v>14</v>
      </c>
      <c r="T16" s="85"/>
      <c r="U16" s="85"/>
      <c r="V16" s="85" t="s">
        <v>13</v>
      </c>
      <c r="W16" s="85"/>
      <c r="X16" s="85"/>
      <c r="Y16" s="85" t="s">
        <v>12</v>
      </c>
      <c r="Z16" s="85"/>
      <c r="AA16" s="85"/>
    </row>
    <row r="17" spans="2:35" s="22" customFormat="1" ht="18" customHeight="1" x14ac:dyDescent="0.45">
      <c r="B17" s="86" t="s">
        <v>11</v>
      </c>
      <c r="C17" s="86"/>
      <c r="D17" s="86"/>
      <c r="E17" s="86"/>
      <c r="F17" s="86"/>
      <c r="G17" s="37" t="s">
        <v>8</v>
      </c>
      <c r="H17" s="86" t="str">
        <f>初回入力!C11</f>
        <v>振込</v>
      </c>
      <c r="I17" s="86"/>
      <c r="J17" s="86"/>
      <c r="K17" s="86"/>
      <c r="L17" s="86"/>
      <c r="M17" s="86"/>
      <c r="N17" s="86"/>
      <c r="O17" s="86"/>
      <c r="P17" s="86"/>
      <c r="S17" s="87"/>
      <c r="T17" s="88"/>
      <c r="U17" s="89"/>
      <c r="V17" s="87"/>
      <c r="W17" s="88"/>
      <c r="X17" s="89"/>
      <c r="Y17" s="87"/>
      <c r="Z17" s="88"/>
      <c r="AA17" s="89"/>
      <c r="AI17" s="52"/>
    </row>
    <row r="18" spans="2:35" s="22" customFormat="1" ht="18" customHeight="1" x14ac:dyDescent="0.45">
      <c r="B18" s="86" t="s">
        <v>15</v>
      </c>
      <c r="C18" s="86"/>
      <c r="D18" s="86"/>
      <c r="E18" s="86"/>
      <c r="F18" s="86"/>
      <c r="G18" s="37" t="s">
        <v>8</v>
      </c>
      <c r="H18" s="86" t="str">
        <f>初回入力!C10</f>
        <v>ショッピングセンターUSEN</v>
      </c>
      <c r="I18" s="86"/>
      <c r="J18" s="86"/>
      <c r="K18" s="86"/>
      <c r="L18" s="86"/>
      <c r="M18" s="86"/>
      <c r="N18" s="86"/>
      <c r="O18" s="86"/>
      <c r="P18" s="86"/>
      <c r="S18" s="90"/>
      <c r="T18" s="91"/>
      <c r="U18" s="92"/>
      <c r="V18" s="90"/>
      <c r="W18" s="91"/>
      <c r="X18" s="92"/>
      <c r="Y18" s="90"/>
      <c r="Z18" s="91"/>
      <c r="AA18" s="92"/>
    </row>
    <row r="19" spans="2:35" ht="18" customHeight="1" x14ac:dyDescent="0.45">
      <c r="B19" s="86" t="s">
        <v>16</v>
      </c>
      <c r="C19" s="86"/>
      <c r="D19" s="86"/>
      <c r="E19" s="86"/>
      <c r="F19" s="86"/>
      <c r="G19" s="37" t="s">
        <v>8</v>
      </c>
      <c r="H19" s="112">
        <f>初回入力!C12</f>
        <v>3</v>
      </c>
      <c r="I19" s="112"/>
      <c r="J19" s="86" t="s">
        <v>17</v>
      </c>
      <c r="K19" s="86"/>
      <c r="L19" s="86"/>
      <c r="M19" s="86"/>
      <c r="N19" s="86"/>
      <c r="O19" s="86"/>
      <c r="P19" s="86"/>
      <c r="S19" s="93"/>
      <c r="T19" s="94"/>
      <c r="U19" s="95"/>
      <c r="V19" s="93"/>
      <c r="W19" s="94"/>
      <c r="X19" s="95"/>
      <c r="Y19" s="93"/>
      <c r="Z19" s="94"/>
      <c r="AA19" s="95"/>
    </row>
    <row r="20" spans="2:35" ht="18" customHeight="1" x14ac:dyDescent="0.45"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</row>
    <row r="21" spans="2:35" ht="24" customHeight="1" thickBot="1" x14ac:dyDescent="0.55000000000000004">
      <c r="B21" s="44" t="s">
        <v>18</v>
      </c>
    </row>
    <row r="22" spans="2:35" ht="24" customHeight="1" x14ac:dyDescent="0.45">
      <c r="B22" s="38" t="s">
        <v>19</v>
      </c>
      <c r="C22" s="97" t="s">
        <v>20</v>
      </c>
      <c r="D22" s="97"/>
      <c r="E22" s="97"/>
      <c r="F22" s="97"/>
      <c r="G22" s="97"/>
      <c r="H22" s="97" t="s">
        <v>21</v>
      </c>
      <c r="I22" s="97"/>
      <c r="J22" s="97"/>
      <c r="K22" s="97"/>
      <c r="L22" s="114"/>
      <c r="M22" s="96" t="s">
        <v>22</v>
      </c>
      <c r="N22" s="97"/>
      <c r="O22" s="98"/>
      <c r="P22" s="99" t="s">
        <v>23</v>
      </c>
      <c r="Q22" s="97"/>
      <c r="R22" s="97"/>
      <c r="S22" s="114"/>
      <c r="T22" s="96" t="s">
        <v>24</v>
      </c>
      <c r="U22" s="97"/>
      <c r="V22" s="97"/>
      <c r="W22" s="98"/>
      <c r="X22" s="99" t="s">
        <v>25</v>
      </c>
      <c r="Y22" s="97"/>
      <c r="Z22" s="97"/>
      <c r="AA22" s="98"/>
      <c r="AB22" s="25"/>
      <c r="AC22" s="25"/>
      <c r="AD22" s="25"/>
      <c r="AE22" s="25"/>
    </row>
    <row r="23" spans="2:35" ht="24" customHeight="1" x14ac:dyDescent="0.45">
      <c r="B23" s="29">
        <v>1</v>
      </c>
      <c r="C23" s="100" t="s">
        <v>87</v>
      </c>
      <c r="D23" s="100"/>
      <c r="E23" s="100"/>
      <c r="F23" s="100"/>
      <c r="G23" s="100"/>
      <c r="H23" s="101" t="str">
        <f>IFERROR(VLOOKUP(C23,Sheet1!$B$1:$C$32,2,FALSE),"")</f>
        <v/>
      </c>
      <c r="I23" s="102"/>
      <c r="J23" s="102"/>
      <c r="K23" s="102"/>
      <c r="L23" s="103"/>
      <c r="M23" s="104">
        <v>1</v>
      </c>
      <c r="N23" s="85"/>
      <c r="O23" s="105"/>
      <c r="P23" s="106" t="str">
        <f>IFERROR(VLOOKUP(H23,Sheet1!$C$1:$D$17,2,FALSE),"")</f>
        <v/>
      </c>
      <c r="Q23" s="107"/>
      <c r="R23" s="107"/>
      <c r="S23" s="108"/>
      <c r="T23" s="109" t="str">
        <f>IFERROR(M23*P23,"")</f>
        <v/>
      </c>
      <c r="U23" s="107"/>
      <c r="V23" s="107"/>
      <c r="W23" s="110"/>
      <c r="X23" s="111"/>
      <c r="Y23" s="112"/>
      <c r="Z23" s="112"/>
      <c r="AA23" s="113"/>
      <c r="AD23" s="30">
        <f>Z23/50</f>
        <v>0</v>
      </c>
      <c r="AE23" s="30">
        <f>_xlfn.CEILING.MATH(AD23)</f>
        <v>0</v>
      </c>
      <c r="AF23" s="30">
        <f>AE23*50</f>
        <v>0</v>
      </c>
      <c r="AG23" s="31"/>
      <c r="AH23" s="31"/>
    </row>
    <row r="24" spans="2:35" ht="24" customHeight="1" x14ac:dyDescent="0.45">
      <c r="B24" s="29">
        <v>2</v>
      </c>
      <c r="C24" s="100"/>
      <c r="D24" s="100"/>
      <c r="E24" s="100"/>
      <c r="F24" s="100"/>
      <c r="G24" s="100"/>
      <c r="H24" s="101" t="str">
        <f>IFERROR(VLOOKUP(C24,Sheet1!$B$1:$C$32,2,FALSE),"")</f>
        <v/>
      </c>
      <c r="I24" s="102"/>
      <c r="J24" s="102"/>
      <c r="K24" s="102"/>
      <c r="L24" s="103"/>
      <c r="M24" s="115"/>
      <c r="N24" s="116"/>
      <c r="O24" s="117"/>
      <c r="P24" s="106" t="str">
        <f>IFERROR(VLOOKUP(H24,Sheet1!$C$1:$D$17,2,FALSE),"")</f>
        <v/>
      </c>
      <c r="Q24" s="107"/>
      <c r="R24" s="107"/>
      <c r="S24" s="108"/>
      <c r="T24" s="109" t="str">
        <f t="shared" ref="T24:T32" si="0">IFERROR(M24*P24,"")</f>
        <v/>
      </c>
      <c r="U24" s="107"/>
      <c r="V24" s="107"/>
      <c r="W24" s="110"/>
      <c r="X24" s="111"/>
      <c r="Y24" s="112"/>
      <c r="Z24" s="112"/>
      <c r="AA24" s="113"/>
      <c r="AD24" s="31"/>
      <c r="AE24" s="31"/>
      <c r="AF24" s="31"/>
      <c r="AG24" s="31"/>
      <c r="AH24" s="31"/>
    </row>
    <row r="25" spans="2:35" ht="24" customHeight="1" x14ac:dyDescent="0.45">
      <c r="B25" s="29">
        <v>3</v>
      </c>
      <c r="C25" s="100"/>
      <c r="D25" s="100"/>
      <c r="E25" s="100"/>
      <c r="F25" s="100"/>
      <c r="G25" s="100"/>
      <c r="H25" s="101" t="str">
        <f>IFERROR(VLOOKUP(C25,Sheet1!$B$1:$C$32,2,FALSE),"")</f>
        <v/>
      </c>
      <c r="I25" s="102"/>
      <c r="J25" s="102"/>
      <c r="K25" s="102"/>
      <c r="L25" s="103"/>
      <c r="M25" s="104"/>
      <c r="N25" s="85"/>
      <c r="O25" s="105"/>
      <c r="P25" s="106" t="str">
        <f>IFERROR(VLOOKUP(H25,Sheet1!$C$1:$D$17,2,FALSE),"")</f>
        <v/>
      </c>
      <c r="Q25" s="107"/>
      <c r="R25" s="107"/>
      <c r="S25" s="108"/>
      <c r="T25" s="109" t="str">
        <f t="shared" si="0"/>
        <v/>
      </c>
      <c r="U25" s="107"/>
      <c r="V25" s="107"/>
      <c r="W25" s="110"/>
      <c r="X25" s="111"/>
      <c r="Y25" s="112"/>
      <c r="Z25" s="112"/>
      <c r="AA25" s="113"/>
    </row>
    <row r="26" spans="2:35" ht="24" customHeight="1" x14ac:dyDescent="0.45">
      <c r="B26" s="29">
        <v>4</v>
      </c>
      <c r="C26" s="100"/>
      <c r="D26" s="100"/>
      <c r="E26" s="100"/>
      <c r="F26" s="100"/>
      <c r="G26" s="100"/>
      <c r="H26" s="101" t="str">
        <f>IFERROR(VLOOKUP(C26,Sheet1!$B$1:$C$32,2,FALSE),"")</f>
        <v/>
      </c>
      <c r="I26" s="102"/>
      <c r="J26" s="102"/>
      <c r="K26" s="102"/>
      <c r="L26" s="103"/>
      <c r="M26" s="104"/>
      <c r="N26" s="85"/>
      <c r="O26" s="105"/>
      <c r="P26" s="106" t="str">
        <f>IFERROR(VLOOKUP(H26,Sheet1!$C$1:$D$17,2,FALSE),"")</f>
        <v/>
      </c>
      <c r="Q26" s="107"/>
      <c r="R26" s="107"/>
      <c r="S26" s="108"/>
      <c r="T26" s="109" t="str">
        <f t="shared" si="0"/>
        <v/>
      </c>
      <c r="U26" s="107"/>
      <c r="V26" s="107"/>
      <c r="W26" s="110"/>
      <c r="X26" s="111"/>
      <c r="Y26" s="112"/>
      <c r="Z26" s="112"/>
      <c r="AA26" s="113"/>
    </row>
    <row r="27" spans="2:35" ht="24" customHeight="1" x14ac:dyDescent="0.45">
      <c r="B27" s="29">
        <v>5</v>
      </c>
      <c r="C27" s="100"/>
      <c r="D27" s="100"/>
      <c r="E27" s="100"/>
      <c r="F27" s="100"/>
      <c r="G27" s="100"/>
      <c r="H27" s="101" t="str">
        <f>IFERROR(VLOOKUP(C27,Sheet1!$B$1:$C$32,2,FALSE),"")</f>
        <v/>
      </c>
      <c r="I27" s="102"/>
      <c r="J27" s="102"/>
      <c r="K27" s="102"/>
      <c r="L27" s="103"/>
      <c r="M27" s="115"/>
      <c r="N27" s="116"/>
      <c r="O27" s="117"/>
      <c r="P27" s="106" t="str">
        <f>IFERROR(VLOOKUP(H27,Sheet1!$C$1:$D$17,2,FALSE),"")</f>
        <v/>
      </c>
      <c r="Q27" s="107"/>
      <c r="R27" s="107"/>
      <c r="S27" s="108"/>
      <c r="T27" s="109" t="str">
        <f t="shared" si="0"/>
        <v/>
      </c>
      <c r="U27" s="107"/>
      <c r="V27" s="107"/>
      <c r="W27" s="110"/>
      <c r="X27" s="118"/>
      <c r="Y27" s="85"/>
      <c r="Z27" s="85"/>
      <c r="AA27" s="105"/>
    </row>
    <row r="28" spans="2:35" ht="24" customHeight="1" x14ac:dyDescent="0.45">
      <c r="B28" s="29">
        <v>6</v>
      </c>
      <c r="C28" s="100"/>
      <c r="D28" s="100"/>
      <c r="E28" s="100"/>
      <c r="F28" s="100"/>
      <c r="G28" s="100"/>
      <c r="H28" s="101" t="str">
        <f>IFERROR(VLOOKUP(C28,Sheet1!$B$1:$C$32,2,FALSE),"")</f>
        <v/>
      </c>
      <c r="I28" s="102"/>
      <c r="J28" s="102"/>
      <c r="K28" s="102"/>
      <c r="L28" s="103"/>
      <c r="M28" s="104"/>
      <c r="N28" s="85"/>
      <c r="O28" s="105"/>
      <c r="P28" s="106" t="str">
        <f>IFERROR(VLOOKUP(H28,Sheet1!$C$1:$D$17,2,FALSE),"")</f>
        <v/>
      </c>
      <c r="Q28" s="107"/>
      <c r="R28" s="107"/>
      <c r="S28" s="108"/>
      <c r="T28" s="109" t="str">
        <f t="shared" si="0"/>
        <v/>
      </c>
      <c r="U28" s="107"/>
      <c r="V28" s="107"/>
      <c r="W28" s="110"/>
      <c r="X28" s="118"/>
      <c r="Y28" s="85"/>
      <c r="Z28" s="85"/>
      <c r="AA28" s="105"/>
    </row>
    <row r="29" spans="2:35" ht="24" customHeight="1" x14ac:dyDescent="0.45">
      <c r="B29" s="29">
        <v>7</v>
      </c>
      <c r="C29" s="100"/>
      <c r="D29" s="100"/>
      <c r="E29" s="100"/>
      <c r="F29" s="100"/>
      <c r="G29" s="100"/>
      <c r="H29" s="101" t="str">
        <f>IFERROR(VLOOKUP(C29,Sheet1!$B$1:$C$32,2,FALSE),"")</f>
        <v/>
      </c>
      <c r="I29" s="102"/>
      <c r="J29" s="102"/>
      <c r="K29" s="102"/>
      <c r="L29" s="103"/>
      <c r="M29" s="104"/>
      <c r="N29" s="85"/>
      <c r="O29" s="105"/>
      <c r="P29" s="106" t="str">
        <f>IFERROR(VLOOKUP(H29,Sheet1!$C$1:$D$17,2,FALSE),"")</f>
        <v/>
      </c>
      <c r="Q29" s="107"/>
      <c r="R29" s="107"/>
      <c r="S29" s="108"/>
      <c r="T29" s="109" t="str">
        <f t="shared" si="0"/>
        <v/>
      </c>
      <c r="U29" s="107"/>
      <c r="V29" s="107"/>
      <c r="W29" s="110"/>
      <c r="X29" s="118"/>
      <c r="Y29" s="85"/>
      <c r="Z29" s="85"/>
      <c r="AA29" s="105"/>
    </row>
    <row r="30" spans="2:35" ht="24" customHeight="1" x14ac:dyDescent="0.45">
      <c r="B30" s="29">
        <v>8</v>
      </c>
      <c r="C30" s="100"/>
      <c r="D30" s="100"/>
      <c r="E30" s="100"/>
      <c r="F30" s="100"/>
      <c r="G30" s="100"/>
      <c r="H30" s="101" t="str">
        <f>IFERROR(VLOOKUP(C30,Sheet1!$B$1:$C$32,2,FALSE),"")</f>
        <v/>
      </c>
      <c r="I30" s="102"/>
      <c r="J30" s="102"/>
      <c r="K30" s="102"/>
      <c r="L30" s="103"/>
      <c r="M30" s="104"/>
      <c r="N30" s="85"/>
      <c r="O30" s="105"/>
      <c r="P30" s="106" t="str">
        <f>IFERROR(VLOOKUP(H30,Sheet1!$C$1:$D$17,2,FALSE),"")</f>
        <v/>
      </c>
      <c r="Q30" s="107"/>
      <c r="R30" s="107"/>
      <c r="S30" s="108"/>
      <c r="T30" s="109" t="str">
        <f t="shared" si="0"/>
        <v/>
      </c>
      <c r="U30" s="107"/>
      <c r="V30" s="107"/>
      <c r="W30" s="110"/>
      <c r="X30" s="118"/>
      <c r="Y30" s="85"/>
      <c r="Z30" s="85"/>
      <c r="AA30" s="105"/>
    </row>
    <row r="31" spans="2:35" ht="24" customHeight="1" x14ac:dyDescent="0.45">
      <c r="B31" s="29">
        <v>9</v>
      </c>
      <c r="C31" s="100"/>
      <c r="D31" s="100"/>
      <c r="E31" s="100"/>
      <c r="F31" s="100"/>
      <c r="G31" s="100"/>
      <c r="H31" s="101" t="str">
        <f>IFERROR(VLOOKUP(C31,Sheet1!$B$1:$C$32,2,FALSE),"")</f>
        <v/>
      </c>
      <c r="I31" s="102"/>
      <c r="J31" s="102"/>
      <c r="K31" s="102"/>
      <c r="L31" s="103"/>
      <c r="M31" s="104"/>
      <c r="N31" s="85"/>
      <c r="O31" s="105"/>
      <c r="P31" s="106" t="str">
        <f>IFERROR(VLOOKUP(H31,Sheet1!$C$1:$D$17,2,FALSE),"")</f>
        <v/>
      </c>
      <c r="Q31" s="107"/>
      <c r="R31" s="107"/>
      <c r="S31" s="108"/>
      <c r="T31" s="109" t="str">
        <f t="shared" si="0"/>
        <v/>
      </c>
      <c r="U31" s="107"/>
      <c r="V31" s="107"/>
      <c r="W31" s="110"/>
      <c r="X31" s="118"/>
      <c r="Y31" s="85"/>
      <c r="Z31" s="85"/>
      <c r="AA31" s="105"/>
    </row>
    <row r="32" spans="2:35" ht="24" customHeight="1" x14ac:dyDescent="0.45">
      <c r="B32" s="29">
        <v>10</v>
      </c>
      <c r="C32" s="100"/>
      <c r="D32" s="100"/>
      <c r="E32" s="100"/>
      <c r="F32" s="100"/>
      <c r="G32" s="100"/>
      <c r="H32" s="101" t="str">
        <f>IFERROR(VLOOKUP(C32,Sheet1!$B$1:$C$32,2,FALSE),"")</f>
        <v/>
      </c>
      <c r="I32" s="102"/>
      <c r="J32" s="102"/>
      <c r="K32" s="102"/>
      <c r="L32" s="103"/>
      <c r="M32" s="104"/>
      <c r="N32" s="85"/>
      <c r="O32" s="105"/>
      <c r="P32" s="106" t="str">
        <f>IFERROR(VLOOKUP(H32,Sheet1!$C$1:$D$17,2,FALSE),"")</f>
        <v/>
      </c>
      <c r="Q32" s="107"/>
      <c r="R32" s="107"/>
      <c r="S32" s="108"/>
      <c r="T32" s="109" t="str">
        <f t="shared" si="0"/>
        <v/>
      </c>
      <c r="U32" s="107"/>
      <c r="V32" s="107"/>
      <c r="W32" s="110"/>
      <c r="X32" s="118"/>
      <c r="Y32" s="85"/>
      <c r="Z32" s="85"/>
      <c r="AA32" s="105"/>
    </row>
    <row r="33" spans="2:27" ht="24" customHeight="1" x14ac:dyDescent="0.45">
      <c r="B33" s="29"/>
      <c r="C33" s="119" t="s">
        <v>26</v>
      </c>
      <c r="D33" s="119"/>
      <c r="E33" s="119"/>
      <c r="F33" s="119"/>
      <c r="G33" s="119"/>
      <c r="H33" s="120"/>
      <c r="I33" s="120"/>
      <c r="J33" s="120"/>
      <c r="K33" s="120"/>
      <c r="L33" s="121"/>
      <c r="M33" s="104"/>
      <c r="N33" s="85"/>
      <c r="O33" s="105"/>
      <c r="P33" s="106"/>
      <c r="Q33" s="107"/>
      <c r="R33" s="107"/>
      <c r="S33" s="108"/>
      <c r="T33" s="109">
        <f>SUM(T23:W32)</f>
        <v>0</v>
      </c>
      <c r="U33" s="107"/>
      <c r="V33" s="107"/>
      <c r="W33" s="110"/>
      <c r="X33" s="118"/>
      <c r="Y33" s="85"/>
      <c r="Z33" s="85"/>
      <c r="AA33" s="105"/>
    </row>
    <row r="34" spans="2:27" ht="24" customHeight="1" thickBot="1" x14ac:dyDescent="0.5">
      <c r="B34" s="32"/>
      <c r="C34" s="138"/>
      <c r="D34" s="138"/>
      <c r="E34" s="138"/>
      <c r="F34" s="138"/>
      <c r="G34" s="138"/>
      <c r="H34" s="139"/>
      <c r="I34" s="139"/>
      <c r="J34" s="139"/>
      <c r="K34" s="139"/>
      <c r="L34" s="140"/>
      <c r="M34" s="141"/>
      <c r="N34" s="136"/>
      <c r="O34" s="137"/>
      <c r="P34" s="142"/>
      <c r="Q34" s="134"/>
      <c r="R34" s="134"/>
      <c r="S34" s="143"/>
      <c r="T34" s="133"/>
      <c r="U34" s="134"/>
      <c r="V34" s="134"/>
      <c r="W34" s="135"/>
      <c r="X34" s="89"/>
      <c r="Y34" s="136"/>
      <c r="Z34" s="136"/>
      <c r="AA34" s="137"/>
    </row>
    <row r="35" spans="2:27" ht="24" customHeight="1" thickTop="1" x14ac:dyDescent="0.45">
      <c r="B35" s="122" t="s">
        <v>27</v>
      </c>
      <c r="C35" s="123"/>
      <c r="D35" s="123"/>
      <c r="E35" s="123"/>
      <c r="F35" s="123"/>
      <c r="G35" s="123"/>
      <c r="H35" s="123"/>
      <c r="I35" s="123"/>
      <c r="J35" s="123"/>
      <c r="K35" s="123"/>
      <c r="L35" s="123"/>
      <c r="M35" s="123"/>
      <c r="N35" s="123"/>
      <c r="O35" s="123"/>
      <c r="P35" s="123"/>
      <c r="Q35" s="123"/>
      <c r="R35" s="123"/>
      <c r="S35" s="124"/>
      <c r="T35" s="125">
        <f>T33+T34</f>
        <v>0</v>
      </c>
      <c r="U35" s="126"/>
      <c r="V35" s="126"/>
      <c r="W35" s="127"/>
      <c r="X35" s="128"/>
      <c r="Y35" s="129"/>
      <c r="Z35" s="129"/>
      <c r="AA35" s="130"/>
    </row>
    <row r="36" spans="2:27" ht="24" customHeight="1" thickBot="1" x14ac:dyDescent="0.5">
      <c r="B36" s="131" t="s">
        <v>28</v>
      </c>
      <c r="C36" s="132"/>
      <c r="D36" s="132"/>
      <c r="E36" s="132"/>
      <c r="F36" s="26" t="s">
        <v>29</v>
      </c>
      <c r="G36" s="26" t="s">
        <v>30</v>
      </c>
      <c r="H36" s="27">
        <f>初回入力!C13</f>
        <v>10</v>
      </c>
      <c r="I36" s="26" t="s">
        <v>31</v>
      </c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133">
        <f>T35*H36%</f>
        <v>0</v>
      </c>
      <c r="U36" s="134"/>
      <c r="V36" s="134"/>
      <c r="W36" s="135"/>
      <c r="X36" s="89"/>
      <c r="Y36" s="136"/>
      <c r="Z36" s="136"/>
      <c r="AA36" s="137"/>
    </row>
    <row r="37" spans="2:27" ht="24" customHeight="1" thickTop="1" thickBot="1" x14ac:dyDescent="0.5">
      <c r="B37" s="144" t="s">
        <v>32</v>
      </c>
      <c r="C37" s="145"/>
      <c r="D37" s="145"/>
      <c r="E37" s="145"/>
      <c r="F37" s="28" t="s">
        <v>33</v>
      </c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146">
        <f>T35+T36</f>
        <v>0</v>
      </c>
      <c r="U37" s="147"/>
      <c r="V37" s="147"/>
      <c r="W37" s="148"/>
      <c r="X37" s="149"/>
      <c r="Y37" s="150"/>
      <c r="Z37" s="150"/>
      <c r="AA37" s="151"/>
    </row>
    <row r="38" spans="2:27" ht="24" customHeight="1" thickBot="1" x14ac:dyDescent="0.55000000000000004">
      <c r="B38" s="44" t="s">
        <v>86</v>
      </c>
    </row>
    <row r="39" spans="2:27" ht="24" customHeight="1" x14ac:dyDescent="0.45">
      <c r="B39" s="38" t="s">
        <v>19</v>
      </c>
      <c r="C39" s="97" t="s">
        <v>20</v>
      </c>
      <c r="D39" s="97"/>
      <c r="E39" s="97"/>
      <c r="F39" s="97"/>
      <c r="G39" s="97"/>
      <c r="H39" s="97" t="s">
        <v>21</v>
      </c>
      <c r="I39" s="97"/>
      <c r="J39" s="97"/>
      <c r="K39" s="97"/>
      <c r="L39" s="114"/>
      <c r="M39" s="96" t="s">
        <v>22</v>
      </c>
      <c r="N39" s="97"/>
      <c r="O39" s="98"/>
      <c r="P39" s="99" t="s">
        <v>23</v>
      </c>
      <c r="Q39" s="97"/>
      <c r="R39" s="97"/>
      <c r="S39" s="114"/>
      <c r="T39" s="96" t="s">
        <v>24</v>
      </c>
      <c r="U39" s="97"/>
      <c r="V39" s="97"/>
      <c r="W39" s="98"/>
      <c r="X39" s="99" t="s">
        <v>25</v>
      </c>
      <c r="Y39" s="97"/>
      <c r="Z39" s="97"/>
      <c r="AA39" s="98"/>
    </row>
    <row r="40" spans="2:27" ht="24" customHeight="1" x14ac:dyDescent="0.45">
      <c r="B40" s="29">
        <v>1</v>
      </c>
      <c r="C40" s="100" t="s">
        <v>87</v>
      </c>
      <c r="D40" s="100"/>
      <c r="E40" s="100"/>
      <c r="F40" s="100"/>
      <c r="G40" s="100"/>
      <c r="H40" s="101" t="str">
        <f>IFERROR(VLOOKUP(C40,Sheet1!$B$1:$C$32,2,FALSE),"")</f>
        <v/>
      </c>
      <c r="I40" s="102"/>
      <c r="J40" s="102"/>
      <c r="K40" s="102"/>
      <c r="L40" s="103"/>
      <c r="M40" s="104">
        <v>1</v>
      </c>
      <c r="N40" s="85"/>
      <c r="O40" s="105"/>
      <c r="P40" s="106" t="str">
        <f>IFERROR(VLOOKUP(H40,Sheet1!$C$27:$D$32,2,FALSE),"")</f>
        <v/>
      </c>
      <c r="Q40" s="107"/>
      <c r="R40" s="107"/>
      <c r="S40" s="108"/>
      <c r="T40" s="109" t="str">
        <f>IFERROR(M40*P40,"")</f>
        <v/>
      </c>
      <c r="U40" s="107"/>
      <c r="V40" s="107"/>
      <c r="W40" s="110"/>
      <c r="X40" s="111"/>
      <c r="Y40" s="112"/>
      <c r="Z40" s="112"/>
      <c r="AA40" s="113"/>
    </row>
    <row r="41" spans="2:27" ht="24" customHeight="1" x14ac:dyDescent="0.45">
      <c r="B41" s="29">
        <v>2</v>
      </c>
      <c r="C41" s="100"/>
      <c r="D41" s="100"/>
      <c r="E41" s="100"/>
      <c r="F41" s="100"/>
      <c r="G41" s="100"/>
      <c r="H41" s="101" t="str">
        <f>IFERROR(VLOOKUP(C41,Sheet1!$B$1:$C$32,2,FALSE),"")</f>
        <v/>
      </c>
      <c r="I41" s="102"/>
      <c r="J41" s="102"/>
      <c r="K41" s="102"/>
      <c r="L41" s="103"/>
      <c r="M41" s="115"/>
      <c r="N41" s="116"/>
      <c r="O41" s="117"/>
      <c r="P41" s="106" t="str">
        <f>IFERROR(VLOOKUP(H41,Sheet1!$C$27:$D$32,2,FALSE),"")</f>
        <v/>
      </c>
      <c r="Q41" s="107"/>
      <c r="R41" s="107"/>
      <c r="S41" s="108"/>
      <c r="T41" s="109" t="str">
        <f t="shared" ref="T41:T44" si="1">IFERROR(M41*P41,"")</f>
        <v/>
      </c>
      <c r="U41" s="107"/>
      <c r="V41" s="107"/>
      <c r="W41" s="110"/>
      <c r="X41" s="111"/>
      <c r="Y41" s="112"/>
      <c r="Z41" s="112"/>
      <c r="AA41" s="113"/>
    </row>
    <row r="42" spans="2:27" ht="24" customHeight="1" x14ac:dyDescent="0.45">
      <c r="B42" s="29">
        <v>3</v>
      </c>
      <c r="C42" s="100"/>
      <c r="D42" s="100"/>
      <c r="E42" s="100"/>
      <c r="F42" s="100"/>
      <c r="G42" s="100"/>
      <c r="H42" s="101" t="str">
        <f>IFERROR(VLOOKUP(C42,Sheet1!$B$1:$C$32,2,FALSE),"")</f>
        <v/>
      </c>
      <c r="I42" s="102"/>
      <c r="J42" s="102"/>
      <c r="K42" s="102"/>
      <c r="L42" s="103"/>
      <c r="M42" s="104"/>
      <c r="N42" s="85"/>
      <c r="O42" s="105"/>
      <c r="P42" s="106" t="str">
        <f>IFERROR(VLOOKUP(H42,Sheet1!$C$27:$D$32,2,FALSE),"")</f>
        <v/>
      </c>
      <c r="Q42" s="107"/>
      <c r="R42" s="107"/>
      <c r="S42" s="108"/>
      <c r="T42" s="109" t="str">
        <f t="shared" si="1"/>
        <v/>
      </c>
      <c r="U42" s="107"/>
      <c r="V42" s="107"/>
      <c r="W42" s="110"/>
      <c r="X42" s="111"/>
      <c r="Y42" s="112"/>
      <c r="Z42" s="112"/>
      <c r="AA42" s="113"/>
    </row>
    <row r="43" spans="2:27" ht="24" customHeight="1" x14ac:dyDescent="0.45">
      <c r="B43" s="29">
        <v>4</v>
      </c>
      <c r="C43" s="100"/>
      <c r="D43" s="100"/>
      <c r="E43" s="100"/>
      <c r="F43" s="100"/>
      <c r="G43" s="100"/>
      <c r="H43" s="101" t="str">
        <f>IFERROR(VLOOKUP(C43,Sheet1!$B$1:$C$32,2,FALSE),"")</f>
        <v/>
      </c>
      <c r="I43" s="102"/>
      <c r="J43" s="102"/>
      <c r="K43" s="102"/>
      <c r="L43" s="103"/>
      <c r="M43" s="104"/>
      <c r="N43" s="85"/>
      <c r="O43" s="105"/>
      <c r="P43" s="106" t="str">
        <f>IFERROR(VLOOKUP(H43,Sheet1!$C$27:$D$32,2,FALSE),"")</f>
        <v/>
      </c>
      <c r="Q43" s="107"/>
      <c r="R43" s="107"/>
      <c r="S43" s="108"/>
      <c r="T43" s="109" t="str">
        <f t="shared" si="1"/>
        <v/>
      </c>
      <c r="U43" s="107"/>
      <c r="V43" s="107"/>
      <c r="W43" s="110"/>
      <c r="X43" s="111"/>
      <c r="Y43" s="112"/>
      <c r="Z43" s="112"/>
      <c r="AA43" s="113"/>
    </row>
    <row r="44" spans="2:27" ht="24" customHeight="1" x14ac:dyDescent="0.45">
      <c r="B44" s="29">
        <v>5</v>
      </c>
      <c r="C44" s="100"/>
      <c r="D44" s="100"/>
      <c r="E44" s="100"/>
      <c r="F44" s="100"/>
      <c r="G44" s="100"/>
      <c r="H44" s="101" t="str">
        <f>IFERROR(VLOOKUP(C44,Sheet1!$B$1:$C$32,2,FALSE),"")</f>
        <v/>
      </c>
      <c r="I44" s="102"/>
      <c r="J44" s="102"/>
      <c r="K44" s="102"/>
      <c r="L44" s="103"/>
      <c r="M44" s="115"/>
      <c r="N44" s="116"/>
      <c r="O44" s="117"/>
      <c r="P44" s="106" t="str">
        <f>IFERROR(VLOOKUP(H44,Sheet1!$C$27:$D$32,2,FALSE),"")</f>
        <v/>
      </c>
      <c r="Q44" s="107"/>
      <c r="R44" s="107"/>
      <c r="S44" s="108"/>
      <c r="T44" s="109" t="str">
        <f t="shared" si="1"/>
        <v/>
      </c>
      <c r="U44" s="107"/>
      <c r="V44" s="107"/>
      <c r="W44" s="110"/>
      <c r="X44" s="118"/>
      <c r="Y44" s="85"/>
      <c r="Z44" s="85"/>
      <c r="AA44" s="105"/>
    </row>
    <row r="45" spans="2:27" ht="24" customHeight="1" x14ac:dyDescent="0.45">
      <c r="B45" s="29"/>
      <c r="C45" s="119" t="s">
        <v>26</v>
      </c>
      <c r="D45" s="119"/>
      <c r="E45" s="119"/>
      <c r="F45" s="119"/>
      <c r="G45" s="119"/>
      <c r="H45" s="120"/>
      <c r="I45" s="120"/>
      <c r="J45" s="120"/>
      <c r="K45" s="120"/>
      <c r="L45" s="121"/>
      <c r="M45" s="104"/>
      <c r="N45" s="85"/>
      <c r="O45" s="105"/>
      <c r="P45" s="106"/>
      <c r="Q45" s="107"/>
      <c r="R45" s="107"/>
      <c r="S45" s="108"/>
      <c r="T45" s="109">
        <f>SUM(T40:W44)</f>
        <v>0</v>
      </c>
      <c r="U45" s="107"/>
      <c r="V45" s="107"/>
      <c r="W45" s="110"/>
      <c r="X45" s="118"/>
      <c r="Y45" s="85"/>
      <c r="Z45" s="85"/>
      <c r="AA45" s="105"/>
    </row>
    <row r="46" spans="2:27" ht="24" customHeight="1" thickBot="1" x14ac:dyDescent="0.5">
      <c r="B46" s="32"/>
      <c r="C46" s="138"/>
      <c r="D46" s="138"/>
      <c r="E46" s="138"/>
      <c r="F46" s="138"/>
      <c r="G46" s="138"/>
      <c r="H46" s="139"/>
      <c r="I46" s="139"/>
      <c r="J46" s="139"/>
      <c r="K46" s="139"/>
      <c r="L46" s="140"/>
      <c r="M46" s="141"/>
      <c r="N46" s="136"/>
      <c r="O46" s="137"/>
      <c r="P46" s="142"/>
      <c r="Q46" s="134"/>
      <c r="R46" s="134"/>
      <c r="S46" s="143"/>
      <c r="T46" s="133"/>
      <c r="U46" s="134"/>
      <c r="V46" s="134"/>
      <c r="W46" s="135"/>
      <c r="X46" s="89"/>
      <c r="Y46" s="136"/>
      <c r="Z46" s="136"/>
      <c r="AA46" s="137"/>
    </row>
    <row r="47" spans="2:27" ht="24" customHeight="1" thickTop="1" x14ac:dyDescent="0.45">
      <c r="B47" s="122" t="s">
        <v>27</v>
      </c>
      <c r="C47" s="123"/>
      <c r="D47" s="123"/>
      <c r="E47" s="123"/>
      <c r="F47" s="123"/>
      <c r="G47" s="123"/>
      <c r="H47" s="123"/>
      <c r="I47" s="123"/>
      <c r="J47" s="123"/>
      <c r="K47" s="123"/>
      <c r="L47" s="123"/>
      <c r="M47" s="123"/>
      <c r="N47" s="123"/>
      <c r="O47" s="123"/>
      <c r="P47" s="123"/>
      <c r="Q47" s="123"/>
      <c r="R47" s="123"/>
      <c r="S47" s="124"/>
      <c r="T47" s="125">
        <f>T45+T46</f>
        <v>0</v>
      </c>
      <c r="U47" s="126"/>
      <c r="V47" s="126"/>
      <c r="W47" s="127"/>
      <c r="X47" s="128"/>
      <c r="Y47" s="129"/>
      <c r="Z47" s="129"/>
      <c r="AA47" s="130"/>
    </row>
    <row r="48" spans="2:27" ht="24" customHeight="1" thickBot="1" x14ac:dyDescent="0.5">
      <c r="B48" s="131" t="s">
        <v>28</v>
      </c>
      <c r="C48" s="132"/>
      <c r="D48" s="132"/>
      <c r="E48" s="132"/>
      <c r="F48" s="26" t="s">
        <v>29</v>
      </c>
      <c r="G48" s="26" t="s">
        <v>30</v>
      </c>
      <c r="H48" s="27">
        <f>初回入力!C13</f>
        <v>10</v>
      </c>
      <c r="I48" s="26" t="s">
        <v>31</v>
      </c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133">
        <f>T47*H48%</f>
        <v>0</v>
      </c>
      <c r="U48" s="134"/>
      <c r="V48" s="134"/>
      <c r="W48" s="135"/>
      <c r="X48" s="89"/>
      <c r="Y48" s="136"/>
      <c r="Z48" s="136"/>
      <c r="AA48" s="137"/>
    </row>
    <row r="49" spans="2:27" ht="24" customHeight="1" thickTop="1" thickBot="1" x14ac:dyDescent="0.5">
      <c r="B49" s="144" t="s">
        <v>32</v>
      </c>
      <c r="C49" s="145"/>
      <c r="D49" s="145"/>
      <c r="E49" s="145"/>
      <c r="F49" s="28" t="s">
        <v>33</v>
      </c>
      <c r="G49" s="28"/>
      <c r="H49" s="28"/>
      <c r="I49" s="28"/>
      <c r="J49" s="28"/>
      <c r="K49" s="28"/>
      <c r="L49" s="28"/>
      <c r="M49" s="28"/>
      <c r="N49" s="28"/>
      <c r="O49" s="28"/>
      <c r="P49" s="28"/>
      <c r="Q49" s="28"/>
      <c r="R49" s="28"/>
      <c r="S49" s="28"/>
      <c r="T49" s="146">
        <f>T47+T48</f>
        <v>0</v>
      </c>
      <c r="U49" s="147"/>
      <c r="V49" s="147"/>
      <c r="W49" s="148"/>
      <c r="X49" s="149"/>
      <c r="Y49" s="150"/>
      <c r="Z49" s="150"/>
      <c r="AA49" s="151"/>
    </row>
    <row r="50" spans="2:27" ht="24" customHeight="1" thickBot="1" x14ac:dyDescent="0.5">
      <c r="B50" s="22" t="s">
        <v>34</v>
      </c>
    </row>
    <row r="51" spans="2:27" ht="24" customHeight="1" x14ac:dyDescent="0.45">
      <c r="B51" s="152"/>
      <c r="C51" s="153"/>
      <c r="D51" s="153"/>
      <c r="E51" s="153"/>
      <c r="F51" s="153"/>
      <c r="G51" s="153"/>
      <c r="H51" s="153"/>
      <c r="I51" s="153"/>
      <c r="J51" s="153"/>
      <c r="K51" s="153"/>
      <c r="L51" s="153"/>
      <c r="M51" s="153"/>
      <c r="N51" s="153"/>
      <c r="O51" s="153"/>
      <c r="P51" s="153"/>
      <c r="Q51" s="153"/>
      <c r="R51" s="153"/>
      <c r="S51" s="153"/>
      <c r="T51" s="153"/>
      <c r="U51" s="153"/>
      <c r="V51" s="153"/>
      <c r="W51" s="153"/>
      <c r="X51" s="153"/>
      <c r="Y51" s="153"/>
      <c r="Z51" s="153"/>
      <c r="AA51" s="154"/>
    </row>
    <row r="52" spans="2:27" ht="24" customHeight="1" x14ac:dyDescent="0.45">
      <c r="B52" s="155"/>
      <c r="C52" s="156"/>
      <c r="D52" s="156"/>
      <c r="E52" s="156"/>
      <c r="F52" s="156"/>
      <c r="G52" s="156"/>
      <c r="H52" s="156"/>
      <c r="I52" s="156"/>
      <c r="J52" s="156"/>
      <c r="K52" s="156"/>
      <c r="L52" s="156"/>
      <c r="M52" s="156"/>
      <c r="N52" s="156"/>
      <c r="O52" s="156"/>
      <c r="P52" s="156"/>
      <c r="Q52" s="156"/>
      <c r="R52" s="156"/>
      <c r="S52" s="156"/>
      <c r="T52" s="156"/>
      <c r="U52" s="156"/>
      <c r="V52" s="156"/>
      <c r="W52" s="156"/>
      <c r="X52" s="156"/>
      <c r="Y52" s="156"/>
      <c r="Z52" s="156"/>
      <c r="AA52" s="157"/>
    </row>
    <row r="53" spans="2:27" ht="24" customHeight="1" x14ac:dyDescent="0.45">
      <c r="B53" s="155"/>
      <c r="C53" s="156"/>
      <c r="D53" s="156"/>
      <c r="E53" s="156"/>
      <c r="F53" s="156"/>
      <c r="G53" s="156"/>
      <c r="H53" s="156"/>
      <c r="I53" s="156"/>
      <c r="J53" s="156"/>
      <c r="K53" s="156"/>
      <c r="L53" s="156"/>
      <c r="M53" s="156"/>
      <c r="N53" s="156"/>
      <c r="O53" s="156"/>
      <c r="P53" s="156"/>
      <c r="Q53" s="156"/>
      <c r="R53" s="156"/>
      <c r="S53" s="156"/>
      <c r="T53" s="156"/>
      <c r="U53" s="156"/>
      <c r="V53" s="156"/>
      <c r="W53" s="156"/>
      <c r="X53" s="156"/>
      <c r="Y53" s="156"/>
      <c r="Z53" s="156"/>
      <c r="AA53" s="157"/>
    </row>
    <row r="54" spans="2:27" ht="24" customHeight="1" thickBot="1" x14ac:dyDescent="0.5">
      <c r="B54" s="158"/>
      <c r="C54" s="159"/>
      <c r="D54" s="159"/>
      <c r="E54" s="159"/>
      <c r="F54" s="159"/>
      <c r="G54" s="159"/>
      <c r="H54" s="159"/>
      <c r="I54" s="159"/>
      <c r="J54" s="159"/>
      <c r="K54" s="159"/>
      <c r="L54" s="159"/>
      <c r="M54" s="159"/>
      <c r="N54" s="159"/>
      <c r="O54" s="159"/>
      <c r="P54" s="159"/>
      <c r="Q54" s="159"/>
      <c r="R54" s="159"/>
      <c r="S54" s="159"/>
      <c r="T54" s="159"/>
      <c r="U54" s="159"/>
      <c r="V54" s="159"/>
      <c r="W54" s="159"/>
      <c r="X54" s="159"/>
      <c r="Y54" s="159"/>
      <c r="Z54" s="159"/>
      <c r="AA54" s="160"/>
    </row>
    <row r="55" spans="2:27" ht="24" customHeight="1" x14ac:dyDescent="0.45">
      <c r="B55" s="21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</row>
  </sheetData>
  <sheetProtection algorithmName="SHA-512" hashValue="mB3fFTXHXjO++vuRavPQNR50QQ5jM0u7zANzvHxZEFabBFEjehHvWw9tGV9ZAqMczWPhC1LCqvxc57J9exky7g==" saltValue="6aHHMRB9ZQd4iXMenGPs4A==" spinCount="100000" sheet="1" objects="1" scenarios="1"/>
  <mergeCells count="177">
    <mergeCell ref="B49:E49"/>
    <mergeCell ref="T49:W49"/>
    <mergeCell ref="X49:AA49"/>
    <mergeCell ref="B51:AA54"/>
    <mergeCell ref="B47:S47"/>
    <mergeCell ref="T47:W47"/>
    <mergeCell ref="X47:AA47"/>
    <mergeCell ref="B48:E48"/>
    <mergeCell ref="T48:W48"/>
    <mergeCell ref="X48:AA48"/>
    <mergeCell ref="C46:G46"/>
    <mergeCell ref="H46:L46"/>
    <mergeCell ref="M46:O46"/>
    <mergeCell ref="P46:S46"/>
    <mergeCell ref="T46:W46"/>
    <mergeCell ref="X46:AA46"/>
    <mergeCell ref="C45:G45"/>
    <mergeCell ref="H45:L45"/>
    <mergeCell ref="M45:O45"/>
    <mergeCell ref="P45:S45"/>
    <mergeCell ref="T45:W45"/>
    <mergeCell ref="X45:AA45"/>
    <mergeCell ref="C44:G44"/>
    <mergeCell ref="H44:L44"/>
    <mergeCell ref="M44:O44"/>
    <mergeCell ref="P44:S44"/>
    <mergeCell ref="T44:W44"/>
    <mergeCell ref="X44:AA44"/>
    <mergeCell ref="C43:G43"/>
    <mergeCell ref="H43:L43"/>
    <mergeCell ref="M43:O43"/>
    <mergeCell ref="P43:S43"/>
    <mergeCell ref="T43:W43"/>
    <mergeCell ref="X43:AA43"/>
    <mergeCell ref="C42:G42"/>
    <mergeCell ref="H42:L42"/>
    <mergeCell ref="M42:O42"/>
    <mergeCell ref="P42:S42"/>
    <mergeCell ref="T42:W42"/>
    <mergeCell ref="X42:AA42"/>
    <mergeCell ref="C41:G41"/>
    <mergeCell ref="H41:L41"/>
    <mergeCell ref="M41:O41"/>
    <mergeCell ref="P41:S41"/>
    <mergeCell ref="T41:W41"/>
    <mergeCell ref="X41:AA41"/>
    <mergeCell ref="C40:G40"/>
    <mergeCell ref="H40:L40"/>
    <mergeCell ref="M40:O40"/>
    <mergeCell ref="P40:S40"/>
    <mergeCell ref="T40:W40"/>
    <mergeCell ref="X40:AA40"/>
    <mergeCell ref="B37:E37"/>
    <mergeCell ref="T37:W37"/>
    <mergeCell ref="X37:AA37"/>
    <mergeCell ref="C39:G39"/>
    <mergeCell ref="H39:L39"/>
    <mergeCell ref="M39:O39"/>
    <mergeCell ref="P39:S39"/>
    <mergeCell ref="T39:W39"/>
    <mergeCell ref="X39:AA39"/>
    <mergeCell ref="B35:S35"/>
    <mergeCell ref="T35:W35"/>
    <mergeCell ref="X35:AA35"/>
    <mergeCell ref="B36:E36"/>
    <mergeCell ref="T36:W36"/>
    <mergeCell ref="X36:AA36"/>
    <mergeCell ref="C34:G34"/>
    <mergeCell ref="H34:L34"/>
    <mergeCell ref="M34:O34"/>
    <mergeCell ref="P34:S34"/>
    <mergeCell ref="T34:W34"/>
    <mergeCell ref="X34:AA34"/>
    <mergeCell ref="C33:G33"/>
    <mergeCell ref="H33:L33"/>
    <mergeCell ref="M33:O33"/>
    <mergeCell ref="P33:S33"/>
    <mergeCell ref="T33:W33"/>
    <mergeCell ref="X33:AA33"/>
    <mergeCell ref="C32:G32"/>
    <mergeCell ref="H32:L32"/>
    <mergeCell ref="M32:O32"/>
    <mergeCell ref="P32:S32"/>
    <mergeCell ref="T32:W32"/>
    <mergeCell ref="X32:AA32"/>
    <mergeCell ref="C31:G31"/>
    <mergeCell ref="H31:L31"/>
    <mergeCell ref="M31:O31"/>
    <mergeCell ref="P31:S31"/>
    <mergeCell ref="T31:W31"/>
    <mergeCell ref="X31:AA31"/>
    <mergeCell ref="C30:G30"/>
    <mergeCell ref="H30:L30"/>
    <mergeCell ref="M30:O30"/>
    <mergeCell ref="P30:S30"/>
    <mergeCell ref="T30:W30"/>
    <mergeCell ref="X30:AA30"/>
    <mergeCell ref="C29:G29"/>
    <mergeCell ref="H29:L29"/>
    <mergeCell ref="M29:O29"/>
    <mergeCell ref="P29:S29"/>
    <mergeCell ref="T29:W29"/>
    <mergeCell ref="X29:AA29"/>
    <mergeCell ref="C28:G28"/>
    <mergeCell ref="H28:L28"/>
    <mergeCell ref="M28:O28"/>
    <mergeCell ref="P28:S28"/>
    <mergeCell ref="T28:W28"/>
    <mergeCell ref="X28:AA28"/>
    <mergeCell ref="C27:G27"/>
    <mergeCell ref="H27:L27"/>
    <mergeCell ref="M27:O27"/>
    <mergeCell ref="P27:S27"/>
    <mergeCell ref="T27:W27"/>
    <mergeCell ref="X27:AA27"/>
    <mergeCell ref="C26:G26"/>
    <mergeCell ref="H26:L26"/>
    <mergeCell ref="M26:O26"/>
    <mergeCell ref="P26:S26"/>
    <mergeCell ref="T26:W26"/>
    <mergeCell ref="X26:AA26"/>
    <mergeCell ref="C25:G25"/>
    <mergeCell ref="H25:L25"/>
    <mergeCell ref="M25:O25"/>
    <mergeCell ref="P25:S25"/>
    <mergeCell ref="T25:W25"/>
    <mergeCell ref="X25:AA25"/>
    <mergeCell ref="C24:G24"/>
    <mergeCell ref="H24:L24"/>
    <mergeCell ref="M24:O24"/>
    <mergeCell ref="P24:S24"/>
    <mergeCell ref="T24:W24"/>
    <mergeCell ref="X24:AA24"/>
    <mergeCell ref="T22:W22"/>
    <mergeCell ref="X22:AA22"/>
    <mergeCell ref="C23:G23"/>
    <mergeCell ref="H23:L23"/>
    <mergeCell ref="M23:O23"/>
    <mergeCell ref="P23:S23"/>
    <mergeCell ref="T23:W23"/>
    <mergeCell ref="X23:AA23"/>
    <mergeCell ref="B18:F18"/>
    <mergeCell ref="H18:P18"/>
    <mergeCell ref="B19:F19"/>
    <mergeCell ref="H19:I19"/>
    <mergeCell ref="J19:P19"/>
    <mergeCell ref="C22:G22"/>
    <mergeCell ref="H22:L22"/>
    <mergeCell ref="M22:O22"/>
    <mergeCell ref="P22:S22"/>
    <mergeCell ref="B16:F16"/>
    <mergeCell ref="H16:P16"/>
    <mergeCell ref="S16:U16"/>
    <mergeCell ref="V16:X16"/>
    <mergeCell ref="Y16:AA16"/>
    <mergeCell ref="B17:F17"/>
    <mergeCell ref="H17:P17"/>
    <mergeCell ref="S17:U19"/>
    <mergeCell ref="V17:X19"/>
    <mergeCell ref="Y17:AA19"/>
    <mergeCell ref="B12:F14"/>
    <mergeCell ref="G12:P14"/>
    <mergeCell ref="S12:AA12"/>
    <mergeCell ref="S13:T13"/>
    <mergeCell ref="U13:AA13"/>
    <mergeCell ref="S14:T14"/>
    <mergeCell ref="U14:AA14"/>
    <mergeCell ref="B1:AA1"/>
    <mergeCell ref="U3:W3"/>
    <mergeCell ref="X3:AA3"/>
    <mergeCell ref="B4:M5"/>
    <mergeCell ref="N4:P5"/>
    <mergeCell ref="T8:Y9"/>
    <mergeCell ref="B9:F11"/>
    <mergeCell ref="G9:P11"/>
    <mergeCell ref="T10:Y10"/>
    <mergeCell ref="T11:AA11"/>
  </mergeCells>
  <phoneticPr fontId="3"/>
  <dataValidations count="4">
    <dataValidation type="list" allowBlank="1" showInputMessage="1" sqref="C40:G44">
      <formula1>"おもてなしキャスト【インフォ】,おもてなしキャスト【防災】,おもてなしキャスト【総合】"</formula1>
    </dataValidation>
    <dataValidation type="list" allowBlank="1" showInputMessage="1" sqref="C23:G32">
      <formula1>"おもてなしキャスト【インフォ】,おもてなしキャスト【防災】,おもてなしキャスト【総合】,iPad mini 64G,iPad mini 256G,モバイルスピーカー,接続ケーブル,iPad mini5用ケース,iPad mini5用液晶保護フィルム,ライトニングケーブル,USB-Bケーブル,USB2口コンセント,マグネットシート"</formula1>
    </dataValidation>
    <dataValidation type="list" allowBlank="1" showInputMessage="1" sqref="C34:G34 C46:G46">
      <formula1>",値引き,出精値引き"</formula1>
    </dataValidation>
    <dataValidation allowBlank="1" showInputMessage="1" sqref="H17 H19:I19 H36 H48"/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9" orientation="portrait" r:id="rId1"/>
  <colBreaks count="1" manualBreakCount="1">
    <brk id="28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65"/>
  <sheetViews>
    <sheetView tabSelected="1" view="pageBreakPreview" topLeftCell="C11" zoomScaleNormal="100" zoomScaleSheetLayoutView="100" workbookViewId="0">
      <selection activeCell="C23" sqref="C23:G23"/>
    </sheetView>
  </sheetViews>
  <sheetFormatPr defaultColWidth="8.69921875" defaultRowHeight="13.2" x14ac:dyDescent="0.45"/>
  <cols>
    <col min="1" max="1" width="0.796875" style="1" customWidth="1"/>
    <col min="2" max="2" width="5" style="1" customWidth="1"/>
    <col min="3" max="12" width="6.59765625" style="1" customWidth="1"/>
    <col min="13" max="15" width="5" style="1" customWidth="1"/>
    <col min="16" max="23" width="5.19921875" style="1" customWidth="1"/>
    <col min="24" max="27" width="5" style="1" customWidth="1"/>
    <col min="28" max="28" width="1" style="1" customWidth="1"/>
    <col min="29" max="30" width="4.09765625" style="1" customWidth="1"/>
    <col min="31" max="31" width="8.59765625" style="1" customWidth="1"/>
    <col min="32" max="33" width="4.09765625" style="1" customWidth="1"/>
    <col min="34" max="16384" width="8.69921875" style="1"/>
  </cols>
  <sheetData>
    <row r="1" spans="1:28" ht="37.200000000000003" customHeight="1" x14ac:dyDescent="0.45">
      <c r="A1" s="20"/>
      <c r="B1" s="76" t="s">
        <v>0</v>
      </c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  <c r="Z1" s="76"/>
      <c r="AA1" s="76"/>
      <c r="AB1" s="20"/>
    </row>
    <row r="2" spans="1:28" ht="18" customHeight="1" x14ac:dyDescent="0.45">
      <c r="A2" s="20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0"/>
    </row>
    <row r="3" spans="1:28" s="2" customFormat="1" ht="18" customHeight="1" x14ac:dyDescent="0.45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77" t="s">
        <v>1</v>
      </c>
      <c r="V3" s="77"/>
      <c r="W3" s="77"/>
      <c r="X3" s="78">
        <f ca="1">TODAY()</f>
        <v>44041</v>
      </c>
      <c r="Y3" s="78"/>
      <c r="Z3" s="78"/>
      <c r="AA3" s="78"/>
      <c r="AB3" s="22"/>
    </row>
    <row r="4" spans="1:28" s="2" customFormat="1" ht="18" customHeight="1" x14ac:dyDescent="0.45">
      <c r="A4" s="22"/>
      <c r="B4" s="79" t="str">
        <f>初回入力!C9</f>
        <v>株式会社　北澤商事</v>
      </c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81" t="s">
        <v>2</v>
      </c>
      <c r="O4" s="81"/>
      <c r="P4" s="81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</row>
    <row r="5" spans="1:28" s="2" customFormat="1" ht="18" customHeight="1" x14ac:dyDescent="0.45">
      <c r="A5" s="22"/>
      <c r="B5" s="80"/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82"/>
      <c r="O5" s="82"/>
      <c r="P5" s="8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</row>
    <row r="6" spans="1:28" s="2" customFormat="1" ht="18" customHeight="1" x14ac:dyDescent="0.45">
      <c r="A6" s="22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</row>
    <row r="7" spans="1:28" s="2" customFormat="1" ht="18" customHeight="1" x14ac:dyDescent="0.45">
      <c r="A7" s="22"/>
      <c r="B7" s="22" t="s">
        <v>3</v>
      </c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</row>
    <row r="8" spans="1:28" ht="11.25" customHeight="1" x14ac:dyDescent="0.75">
      <c r="A8" s="20"/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3"/>
      <c r="R8" s="23"/>
      <c r="S8" s="23"/>
      <c r="T8" s="83" t="s">
        <v>4</v>
      </c>
      <c r="U8" s="83"/>
      <c r="V8" s="83"/>
      <c r="W8" s="83"/>
      <c r="X8" s="83"/>
      <c r="Y8" s="83"/>
      <c r="Z8" s="83"/>
      <c r="AA8" s="83"/>
      <c r="AB8" s="20"/>
    </row>
    <row r="9" spans="1:28" ht="18" customHeight="1" x14ac:dyDescent="0.75">
      <c r="A9" s="20"/>
      <c r="B9" s="60" t="s">
        <v>89</v>
      </c>
      <c r="C9" s="61"/>
      <c r="D9" s="61"/>
      <c r="E9" s="61"/>
      <c r="F9" s="61"/>
      <c r="G9" s="66">
        <f>T47</f>
        <v>0</v>
      </c>
      <c r="H9" s="66"/>
      <c r="I9" s="66"/>
      <c r="J9" s="66"/>
      <c r="K9" s="66"/>
      <c r="L9" s="66"/>
      <c r="M9" s="66"/>
      <c r="N9" s="66"/>
      <c r="O9" s="66"/>
      <c r="P9" s="67"/>
      <c r="Q9" s="23"/>
      <c r="R9" s="23"/>
      <c r="S9" s="23"/>
      <c r="T9" s="83"/>
      <c r="U9" s="83"/>
      <c r="V9" s="83"/>
      <c r="W9" s="83"/>
      <c r="X9" s="83"/>
      <c r="Y9" s="83"/>
      <c r="Z9" s="83"/>
      <c r="AA9" s="83"/>
      <c r="AB9" s="20"/>
    </row>
    <row r="10" spans="1:28" s="2" customFormat="1" ht="18" customHeight="1" x14ac:dyDescent="0.45">
      <c r="A10" s="22"/>
      <c r="B10" s="62"/>
      <c r="C10" s="63"/>
      <c r="D10" s="63"/>
      <c r="E10" s="63"/>
      <c r="F10" s="63"/>
      <c r="G10" s="68"/>
      <c r="H10" s="68"/>
      <c r="I10" s="68"/>
      <c r="J10" s="68"/>
      <c r="K10" s="68"/>
      <c r="L10" s="68"/>
      <c r="M10" s="68"/>
      <c r="N10" s="68"/>
      <c r="O10" s="68"/>
      <c r="P10" s="69"/>
      <c r="Q10" s="24"/>
      <c r="R10" s="11"/>
      <c r="S10" s="11"/>
      <c r="T10" s="216" t="str">
        <f>初回入力!C3</f>
        <v>社長室　USEN SOUND Lab.</v>
      </c>
      <c r="U10" s="216"/>
      <c r="V10" s="216"/>
      <c r="W10" s="216"/>
      <c r="X10" s="216"/>
      <c r="Y10" s="216"/>
      <c r="Z10" s="216"/>
      <c r="AA10" s="216"/>
      <c r="AB10" s="22"/>
    </row>
    <row r="11" spans="1:28" s="2" customFormat="1" ht="18" customHeight="1" x14ac:dyDescent="0.45">
      <c r="A11" s="22"/>
      <c r="B11" s="64"/>
      <c r="C11" s="65"/>
      <c r="D11" s="65"/>
      <c r="E11" s="65"/>
      <c r="F11" s="65"/>
      <c r="G11" s="70"/>
      <c r="H11" s="70"/>
      <c r="I11" s="70"/>
      <c r="J11" s="70"/>
      <c r="K11" s="70"/>
      <c r="L11" s="70"/>
      <c r="M11" s="70"/>
      <c r="N11" s="70"/>
      <c r="O11" s="70"/>
      <c r="P11" s="71"/>
      <c r="Q11" s="24"/>
      <c r="R11" s="22"/>
      <c r="T11" s="12" t="s">
        <v>5</v>
      </c>
      <c r="U11" s="72" t="str">
        <f>初回入力!C4</f>
        <v>141-0021</v>
      </c>
      <c r="V11" s="72"/>
      <c r="W11" s="72"/>
      <c r="X11" s="72"/>
      <c r="Y11" s="72"/>
      <c r="Z11" s="72"/>
      <c r="AA11" s="72"/>
      <c r="AB11" s="22"/>
    </row>
    <row r="12" spans="1:28" s="2" customFormat="1" ht="18" customHeight="1" x14ac:dyDescent="0.45">
      <c r="A12" s="22"/>
      <c r="B12" s="60" t="s">
        <v>88</v>
      </c>
      <c r="C12" s="61"/>
      <c r="D12" s="61"/>
      <c r="E12" s="61"/>
      <c r="F12" s="61"/>
      <c r="G12" s="66">
        <f>T59</f>
        <v>0</v>
      </c>
      <c r="H12" s="66"/>
      <c r="I12" s="66"/>
      <c r="J12" s="66"/>
      <c r="K12" s="66"/>
      <c r="L12" s="66"/>
      <c r="M12" s="66"/>
      <c r="N12" s="66"/>
      <c r="O12" s="66"/>
      <c r="P12" s="67"/>
      <c r="Q12" s="24"/>
      <c r="R12" s="22"/>
      <c r="U12" s="72" t="str">
        <f>初回入力!C5</f>
        <v>東京都品川区上大崎3丁目1番1号</v>
      </c>
      <c r="V12" s="72"/>
      <c r="W12" s="72"/>
      <c r="X12" s="72"/>
      <c r="Y12" s="72"/>
      <c r="Z12" s="72"/>
      <c r="AA12" s="72"/>
      <c r="AB12" s="22"/>
    </row>
    <row r="13" spans="1:28" s="2" customFormat="1" ht="18" customHeight="1" x14ac:dyDescent="0.45">
      <c r="A13" s="22"/>
      <c r="B13" s="62"/>
      <c r="C13" s="63"/>
      <c r="D13" s="63"/>
      <c r="E13" s="63"/>
      <c r="F13" s="63"/>
      <c r="G13" s="68"/>
      <c r="H13" s="68"/>
      <c r="I13" s="68"/>
      <c r="J13" s="68"/>
      <c r="K13" s="68"/>
      <c r="L13" s="68"/>
      <c r="M13" s="68"/>
      <c r="N13" s="68"/>
      <c r="O13" s="68"/>
      <c r="P13" s="69"/>
      <c r="Q13" s="24"/>
      <c r="R13" s="22"/>
      <c r="T13" s="216" t="s">
        <v>6</v>
      </c>
      <c r="U13" s="216"/>
      <c r="V13" s="72" t="str">
        <f>初回入力!C6</f>
        <v>03-6823-7097</v>
      </c>
      <c r="W13" s="72"/>
      <c r="X13" s="72"/>
      <c r="Y13" s="72"/>
      <c r="Z13" s="72"/>
      <c r="AA13" s="72"/>
      <c r="AB13" s="11"/>
    </row>
    <row r="14" spans="1:28" s="2" customFormat="1" ht="18" customHeight="1" x14ac:dyDescent="0.45">
      <c r="A14" s="22"/>
      <c r="B14" s="64"/>
      <c r="C14" s="65"/>
      <c r="D14" s="65"/>
      <c r="E14" s="65"/>
      <c r="F14" s="65"/>
      <c r="G14" s="70"/>
      <c r="H14" s="70"/>
      <c r="I14" s="70"/>
      <c r="J14" s="70"/>
      <c r="K14" s="70"/>
      <c r="L14" s="70"/>
      <c r="M14" s="70"/>
      <c r="N14" s="70"/>
      <c r="O14" s="70"/>
      <c r="P14" s="71"/>
      <c r="Q14" s="22"/>
      <c r="R14" s="22"/>
      <c r="T14" s="217" t="s">
        <v>10</v>
      </c>
      <c r="U14" s="217"/>
      <c r="V14" s="75" t="str">
        <f>初回入力!C7</f>
        <v>林　英文</v>
      </c>
      <c r="W14" s="75"/>
      <c r="X14" s="75"/>
      <c r="Y14" s="75"/>
      <c r="Z14" s="75"/>
      <c r="AA14" s="75"/>
      <c r="AB14" s="22"/>
    </row>
    <row r="15" spans="1:28" s="2" customFormat="1" ht="5.55" customHeight="1" x14ac:dyDescent="0.55000000000000004">
      <c r="A15" s="22"/>
      <c r="B15" s="33"/>
      <c r="C15" s="33"/>
      <c r="D15" s="33"/>
      <c r="E15" s="33"/>
      <c r="F15" s="33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22"/>
      <c r="R15" s="22"/>
      <c r="S15" s="34"/>
      <c r="T15" s="34"/>
      <c r="U15" s="35"/>
      <c r="V15" s="35"/>
      <c r="W15" s="35"/>
      <c r="X15" s="35"/>
      <c r="Y15" s="35"/>
      <c r="Z15" s="35"/>
      <c r="AA15" s="35"/>
      <c r="AB15" s="22"/>
    </row>
    <row r="16" spans="1:28" s="2" customFormat="1" ht="18" customHeight="1" x14ac:dyDescent="0.45">
      <c r="A16" s="22"/>
      <c r="B16" s="84" t="s">
        <v>7</v>
      </c>
      <c r="C16" s="84"/>
      <c r="D16" s="84"/>
      <c r="E16" s="84"/>
      <c r="F16" s="84"/>
      <c r="G16" s="18" t="s">
        <v>8</v>
      </c>
      <c r="H16" s="84" t="s">
        <v>9</v>
      </c>
      <c r="I16" s="84"/>
      <c r="J16" s="84"/>
      <c r="K16" s="84"/>
      <c r="L16" s="84"/>
      <c r="M16" s="84"/>
      <c r="N16" s="84"/>
      <c r="O16" s="84"/>
      <c r="P16" s="84"/>
      <c r="Q16" s="22"/>
      <c r="R16" s="22"/>
      <c r="S16" s="186" t="s">
        <v>14</v>
      </c>
      <c r="T16" s="186"/>
      <c r="U16" s="186"/>
      <c r="V16" s="186" t="s">
        <v>13</v>
      </c>
      <c r="W16" s="186"/>
      <c r="X16" s="186"/>
      <c r="Y16" s="186" t="s">
        <v>12</v>
      </c>
      <c r="Z16" s="186"/>
      <c r="AA16" s="186"/>
      <c r="AB16" s="22"/>
    </row>
    <row r="17" spans="1:35" s="2" customFormat="1" ht="18" customHeight="1" x14ac:dyDescent="0.45">
      <c r="A17" s="22"/>
      <c r="B17" s="86" t="s">
        <v>11</v>
      </c>
      <c r="C17" s="86"/>
      <c r="D17" s="86"/>
      <c r="E17" s="86"/>
      <c r="F17" s="86"/>
      <c r="G17" s="17" t="s">
        <v>8</v>
      </c>
      <c r="H17" s="86" t="str">
        <f>初回入力!C11</f>
        <v>振込</v>
      </c>
      <c r="I17" s="86"/>
      <c r="J17" s="86"/>
      <c r="K17" s="86"/>
      <c r="L17" s="86"/>
      <c r="M17" s="86"/>
      <c r="N17" s="86"/>
      <c r="O17" s="86"/>
      <c r="P17" s="86"/>
      <c r="Q17" s="22"/>
      <c r="R17" s="22"/>
      <c r="S17" s="208"/>
      <c r="T17" s="209"/>
      <c r="U17" s="176"/>
      <c r="V17" s="208"/>
      <c r="W17" s="209"/>
      <c r="X17" s="176"/>
      <c r="Y17" s="208"/>
      <c r="Z17" s="209"/>
      <c r="AA17" s="176"/>
      <c r="AB17" s="22"/>
      <c r="AI17" s="42"/>
    </row>
    <row r="18" spans="1:35" s="2" customFormat="1" ht="18" customHeight="1" x14ac:dyDescent="0.45">
      <c r="A18" s="22"/>
      <c r="B18" s="86" t="s">
        <v>15</v>
      </c>
      <c r="C18" s="86"/>
      <c r="D18" s="86"/>
      <c r="E18" s="86"/>
      <c r="F18" s="86"/>
      <c r="G18" s="17" t="s">
        <v>8</v>
      </c>
      <c r="H18" s="86" t="str">
        <f>初回入力!C10</f>
        <v>ショッピングセンターUSEN</v>
      </c>
      <c r="I18" s="86"/>
      <c r="J18" s="86"/>
      <c r="K18" s="86"/>
      <c r="L18" s="86"/>
      <c r="M18" s="86"/>
      <c r="N18" s="86"/>
      <c r="O18" s="86"/>
      <c r="P18" s="86"/>
      <c r="Q18" s="22"/>
      <c r="R18" s="22"/>
      <c r="S18" s="210"/>
      <c r="T18" s="211"/>
      <c r="U18" s="212"/>
      <c r="V18" s="210"/>
      <c r="W18" s="211"/>
      <c r="X18" s="212"/>
      <c r="Y18" s="210"/>
      <c r="Z18" s="211"/>
      <c r="AA18" s="212"/>
      <c r="AB18" s="22"/>
    </row>
    <row r="19" spans="1:35" ht="18" customHeight="1" x14ac:dyDescent="0.45">
      <c r="A19" s="20"/>
      <c r="B19" s="86" t="s">
        <v>16</v>
      </c>
      <c r="C19" s="86"/>
      <c r="D19" s="86"/>
      <c r="E19" s="86"/>
      <c r="F19" s="86"/>
      <c r="G19" s="17" t="s">
        <v>8</v>
      </c>
      <c r="H19" s="112">
        <f>初回入力!C12</f>
        <v>3</v>
      </c>
      <c r="I19" s="112"/>
      <c r="J19" s="86" t="s">
        <v>17</v>
      </c>
      <c r="K19" s="86"/>
      <c r="L19" s="86"/>
      <c r="M19" s="86"/>
      <c r="N19" s="86"/>
      <c r="O19" s="86"/>
      <c r="P19" s="86"/>
      <c r="Q19" s="20"/>
      <c r="R19" s="20"/>
      <c r="S19" s="213"/>
      <c r="T19" s="214"/>
      <c r="U19" s="215"/>
      <c r="V19" s="213"/>
      <c r="W19" s="214"/>
      <c r="X19" s="215"/>
      <c r="Y19" s="213"/>
      <c r="Z19" s="214"/>
      <c r="AA19" s="215"/>
      <c r="AB19" s="20"/>
    </row>
    <row r="20" spans="1:35" ht="3.45" customHeight="1" x14ac:dyDescent="0.45">
      <c r="A20" s="20"/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</row>
    <row r="21" spans="1:35" ht="22.95" customHeight="1" thickBot="1" x14ac:dyDescent="0.55000000000000004">
      <c r="A21" s="20"/>
      <c r="B21" s="44" t="s">
        <v>18</v>
      </c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</row>
    <row r="22" spans="1:35" ht="22.5" customHeight="1" x14ac:dyDescent="0.45">
      <c r="B22" s="7" t="s">
        <v>19</v>
      </c>
      <c r="C22" s="179"/>
      <c r="D22" s="179"/>
      <c r="E22" s="179"/>
      <c r="F22" s="179"/>
      <c r="G22" s="179"/>
      <c r="H22" s="179" t="s">
        <v>21</v>
      </c>
      <c r="I22" s="179"/>
      <c r="J22" s="179"/>
      <c r="K22" s="179"/>
      <c r="L22" s="180"/>
      <c r="M22" s="181" t="s">
        <v>22</v>
      </c>
      <c r="N22" s="179"/>
      <c r="O22" s="182"/>
      <c r="P22" s="183" t="s">
        <v>23</v>
      </c>
      <c r="Q22" s="179"/>
      <c r="R22" s="179"/>
      <c r="S22" s="180"/>
      <c r="T22" s="181" t="s">
        <v>24</v>
      </c>
      <c r="U22" s="179"/>
      <c r="V22" s="179"/>
      <c r="W22" s="182"/>
      <c r="X22" s="183" t="s">
        <v>25</v>
      </c>
      <c r="Y22" s="179"/>
      <c r="Z22" s="179"/>
      <c r="AA22" s="182"/>
      <c r="AB22" s="3"/>
      <c r="AC22" s="3"/>
      <c r="AD22" s="3"/>
      <c r="AE22" s="3"/>
    </row>
    <row r="23" spans="1:35" ht="22.5" customHeight="1" x14ac:dyDescent="0.45">
      <c r="B23" s="5">
        <v>1</v>
      </c>
      <c r="C23" s="184"/>
      <c r="D23" s="184"/>
      <c r="E23" s="184"/>
      <c r="F23" s="184"/>
      <c r="G23" s="184"/>
      <c r="H23" s="101" t="str">
        <f>IFERROR(VLOOKUP(C23,Sheet1!$B$1:$C$32,2,FALSE),"")</f>
        <v/>
      </c>
      <c r="I23" s="102"/>
      <c r="J23" s="102"/>
      <c r="K23" s="102"/>
      <c r="L23" s="103"/>
      <c r="M23" s="185"/>
      <c r="N23" s="186"/>
      <c r="O23" s="187"/>
      <c r="P23" s="188" t="str">
        <f>IFERROR(VLOOKUP(H23,Sheet1!$C$1:$D$25,2,FALSE),"")</f>
        <v/>
      </c>
      <c r="Q23" s="189"/>
      <c r="R23" s="189"/>
      <c r="S23" s="190"/>
      <c r="T23" s="109" t="str">
        <f>IFERROR(M23*P23,"")</f>
        <v/>
      </c>
      <c r="U23" s="107"/>
      <c r="V23" s="107"/>
      <c r="W23" s="110"/>
      <c r="X23" s="191"/>
      <c r="Y23" s="192"/>
      <c r="Z23" s="192"/>
      <c r="AA23" s="193"/>
      <c r="AD23" s="13">
        <f>Z23/50</f>
        <v>0</v>
      </c>
      <c r="AE23" s="13">
        <f>_xlfn.CEILING.MATH(AD23)</f>
        <v>0</v>
      </c>
      <c r="AF23" s="13">
        <f>AE23*50</f>
        <v>0</v>
      </c>
      <c r="AG23" s="4"/>
      <c r="AH23" s="4"/>
    </row>
    <row r="24" spans="1:35" ht="22.5" customHeight="1" x14ac:dyDescent="0.45">
      <c r="B24" s="5">
        <v>2</v>
      </c>
      <c r="C24" s="184"/>
      <c r="D24" s="184"/>
      <c r="E24" s="184"/>
      <c r="F24" s="184"/>
      <c r="G24" s="184"/>
      <c r="H24" s="101" t="str">
        <f>IFERROR(VLOOKUP(C24,Sheet1!$B$1:$C$32,2,FALSE),"")</f>
        <v/>
      </c>
      <c r="I24" s="102"/>
      <c r="J24" s="102"/>
      <c r="K24" s="102"/>
      <c r="L24" s="103"/>
      <c r="M24" s="205"/>
      <c r="N24" s="206"/>
      <c r="O24" s="207"/>
      <c r="P24" s="188" t="str">
        <f>IFERROR(VLOOKUP(H24,Sheet1!$C$1:$D$25,2,FALSE),"")</f>
        <v/>
      </c>
      <c r="Q24" s="189"/>
      <c r="R24" s="189"/>
      <c r="S24" s="190"/>
      <c r="T24" s="109" t="str">
        <f t="shared" ref="T24:T31" si="0">IFERROR(M24*P24,"")</f>
        <v/>
      </c>
      <c r="U24" s="107"/>
      <c r="V24" s="107"/>
      <c r="W24" s="110"/>
      <c r="X24" s="191"/>
      <c r="Y24" s="192"/>
      <c r="Z24" s="192"/>
      <c r="AA24" s="193"/>
      <c r="AD24" s="4"/>
      <c r="AE24" s="4"/>
      <c r="AF24" s="4"/>
      <c r="AG24" s="4"/>
      <c r="AH24" s="4"/>
    </row>
    <row r="25" spans="1:35" ht="22.5" customHeight="1" x14ac:dyDescent="0.45">
      <c r="B25" s="5">
        <v>3</v>
      </c>
      <c r="C25" s="184"/>
      <c r="D25" s="184"/>
      <c r="E25" s="184"/>
      <c r="F25" s="184"/>
      <c r="G25" s="184"/>
      <c r="H25" s="101" t="str">
        <f>IFERROR(VLOOKUP(C25,Sheet1!$B$1:$C$32,2,FALSE),"")</f>
        <v/>
      </c>
      <c r="I25" s="102"/>
      <c r="J25" s="102"/>
      <c r="K25" s="102"/>
      <c r="L25" s="103"/>
      <c r="M25" s="185"/>
      <c r="N25" s="186"/>
      <c r="O25" s="187"/>
      <c r="P25" s="188" t="str">
        <f>IFERROR(VLOOKUP(H25,Sheet1!$C$1:$D$25,2,FALSE),"")</f>
        <v/>
      </c>
      <c r="Q25" s="189"/>
      <c r="R25" s="189"/>
      <c r="S25" s="190"/>
      <c r="T25" s="109" t="str">
        <f t="shared" si="0"/>
        <v/>
      </c>
      <c r="U25" s="107"/>
      <c r="V25" s="107"/>
      <c r="W25" s="110"/>
      <c r="X25" s="191"/>
      <c r="Y25" s="192"/>
      <c r="Z25" s="192"/>
      <c r="AA25" s="193"/>
    </row>
    <row r="26" spans="1:35" ht="22.5" customHeight="1" x14ac:dyDescent="0.45">
      <c r="B26" s="5">
        <v>4</v>
      </c>
      <c r="C26" s="184"/>
      <c r="D26" s="184"/>
      <c r="E26" s="184"/>
      <c r="F26" s="184"/>
      <c r="G26" s="184"/>
      <c r="H26" s="101" t="str">
        <f>IFERROR(VLOOKUP(C26,Sheet1!$B$1:$C$32,2,FALSE),"")</f>
        <v/>
      </c>
      <c r="I26" s="102"/>
      <c r="J26" s="102"/>
      <c r="K26" s="102"/>
      <c r="L26" s="103"/>
      <c r="M26" s="185"/>
      <c r="N26" s="186"/>
      <c r="O26" s="187"/>
      <c r="P26" s="188" t="str">
        <f>IFERROR(VLOOKUP(H26,Sheet1!$C$1:$D$25,2,FALSE),"")</f>
        <v/>
      </c>
      <c r="Q26" s="189"/>
      <c r="R26" s="189"/>
      <c r="S26" s="190"/>
      <c r="T26" s="109" t="str">
        <f t="shared" si="0"/>
        <v/>
      </c>
      <c r="U26" s="107"/>
      <c r="V26" s="107"/>
      <c r="W26" s="110"/>
      <c r="X26" s="191"/>
      <c r="Y26" s="192"/>
      <c r="Z26" s="192"/>
      <c r="AA26" s="193"/>
    </row>
    <row r="27" spans="1:35" ht="22.5" customHeight="1" x14ac:dyDescent="0.45">
      <c r="B27" s="5">
        <v>5</v>
      </c>
      <c r="C27" s="184"/>
      <c r="D27" s="184"/>
      <c r="E27" s="184"/>
      <c r="F27" s="184"/>
      <c r="G27" s="184"/>
      <c r="H27" s="101" t="str">
        <f>IFERROR(VLOOKUP(C27,Sheet1!$B$1:$C$32,2,FALSE),"")</f>
        <v/>
      </c>
      <c r="I27" s="102"/>
      <c r="J27" s="102"/>
      <c r="K27" s="102"/>
      <c r="L27" s="103"/>
      <c r="M27" s="205"/>
      <c r="N27" s="206"/>
      <c r="O27" s="207"/>
      <c r="P27" s="188" t="str">
        <f>IFERROR(VLOOKUP(H27,Sheet1!$C$1:$D$25,2,FALSE),"")</f>
        <v/>
      </c>
      <c r="Q27" s="189"/>
      <c r="R27" s="189"/>
      <c r="S27" s="190"/>
      <c r="T27" s="109" t="str">
        <f t="shared" si="0"/>
        <v/>
      </c>
      <c r="U27" s="107"/>
      <c r="V27" s="107"/>
      <c r="W27" s="110"/>
      <c r="X27" s="200"/>
      <c r="Y27" s="186"/>
      <c r="Z27" s="186"/>
      <c r="AA27" s="187"/>
    </row>
    <row r="28" spans="1:35" ht="22.5" customHeight="1" x14ac:dyDescent="0.45">
      <c r="B28" s="5">
        <v>6</v>
      </c>
      <c r="C28" s="184"/>
      <c r="D28" s="184"/>
      <c r="E28" s="184"/>
      <c r="F28" s="184"/>
      <c r="G28" s="184"/>
      <c r="H28" s="101" t="str">
        <f>IFERROR(VLOOKUP(C28,Sheet1!$B$1:$C$32,2,FALSE),"")</f>
        <v/>
      </c>
      <c r="I28" s="102"/>
      <c r="J28" s="102"/>
      <c r="K28" s="102"/>
      <c r="L28" s="103"/>
      <c r="M28" s="185"/>
      <c r="N28" s="186"/>
      <c r="O28" s="187"/>
      <c r="P28" s="188" t="str">
        <f>IFERROR(VLOOKUP(H28,Sheet1!$C$1:$D$25,2,FALSE),"")</f>
        <v/>
      </c>
      <c r="Q28" s="189"/>
      <c r="R28" s="189"/>
      <c r="S28" s="190"/>
      <c r="T28" s="109" t="str">
        <f t="shared" si="0"/>
        <v/>
      </c>
      <c r="U28" s="107"/>
      <c r="V28" s="107"/>
      <c r="W28" s="110"/>
      <c r="X28" s="200"/>
      <c r="Y28" s="186"/>
      <c r="Z28" s="186"/>
      <c r="AA28" s="187"/>
    </row>
    <row r="29" spans="1:35" ht="22.5" customHeight="1" x14ac:dyDescent="0.45">
      <c r="B29" s="5">
        <v>7</v>
      </c>
      <c r="C29" s="184"/>
      <c r="D29" s="184"/>
      <c r="E29" s="184"/>
      <c r="F29" s="184"/>
      <c r="G29" s="184"/>
      <c r="H29" s="101" t="str">
        <f>IFERROR(VLOOKUP(C29,Sheet1!$B$1:$C$32,2,FALSE),"")</f>
        <v/>
      </c>
      <c r="I29" s="102"/>
      <c r="J29" s="102"/>
      <c r="K29" s="102"/>
      <c r="L29" s="103"/>
      <c r="M29" s="185"/>
      <c r="N29" s="186"/>
      <c r="O29" s="187"/>
      <c r="P29" s="188" t="str">
        <f>IFERROR(VLOOKUP(H29,Sheet1!$C$1:$D$25,2,FALSE),"")</f>
        <v/>
      </c>
      <c r="Q29" s="189"/>
      <c r="R29" s="189"/>
      <c r="S29" s="190"/>
      <c r="T29" s="109" t="str">
        <f t="shared" si="0"/>
        <v/>
      </c>
      <c r="U29" s="107"/>
      <c r="V29" s="107"/>
      <c r="W29" s="110"/>
      <c r="X29" s="200"/>
      <c r="Y29" s="186"/>
      <c r="Z29" s="186"/>
      <c r="AA29" s="187"/>
    </row>
    <row r="30" spans="1:35" ht="22.5" customHeight="1" x14ac:dyDescent="0.45">
      <c r="B30" s="5">
        <v>8</v>
      </c>
      <c r="C30" s="184"/>
      <c r="D30" s="184"/>
      <c r="E30" s="184"/>
      <c r="F30" s="184"/>
      <c r="G30" s="184"/>
      <c r="H30" s="101" t="str">
        <f>IFERROR(VLOOKUP(C30,Sheet1!$B$1:$C$32,2,FALSE),"")</f>
        <v/>
      </c>
      <c r="I30" s="102"/>
      <c r="J30" s="102"/>
      <c r="K30" s="102"/>
      <c r="L30" s="103"/>
      <c r="M30" s="185"/>
      <c r="N30" s="186"/>
      <c r="O30" s="187"/>
      <c r="P30" s="188" t="str">
        <f>IFERROR(VLOOKUP(H30,Sheet1!$C$1:$D$25,2,FALSE),"")</f>
        <v/>
      </c>
      <c r="Q30" s="189"/>
      <c r="R30" s="189"/>
      <c r="S30" s="190"/>
      <c r="T30" s="109" t="str">
        <f t="shared" si="0"/>
        <v/>
      </c>
      <c r="U30" s="107"/>
      <c r="V30" s="107"/>
      <c r="W30" s="110"/>
      <c r="X30" s="200"/>
      <c r="Y30" s="186"/>
      <c r="Z30" s="186"/>
      <c r="AA30" s="187"/>
    </row>
    <row r="31" spans="1:35" ht="22.5" customHeight="1" x14ac:dyDescent="0.45">
      <c r="B31" s="5">
        <v>9</v>
      </c>
      <c r="C31" s="184"/>
      <c r="D31" s="184"/>
      <c r="E31" s="184"/>
      <c r="F31" s="184"/>
      <c r="G31" s="184"/>
      <c r="H31" s="101" t="str">
        <f>IFERROR(VLOOKUP(C31,Sheet1!$B$1:$C$32,2,FALSE),"")</f>
        <v/>
      </c>
      <c r="I31" s="102"/>
      <c r="J31" s="102"/>
      <c r="K31" s="102"/>
      <c r="L31" s="103"/>
      <c r="M31" s="185"/>
      <c r="N31" s="186"/>
      <c r="O31" s="187"/>
      <c r="P31" s="188" t="str">
        <f>IFERROR(VLOOKUP(H31,Sheet1!$C$1:$D$25,2,FALSE),"")</f>
        <v/>
      </c>
      <c r="Q31" s="189"/>
      <c r="R31" s="189"/>
      <c r="S31" s="190"/>
      <c r="T31" s="109" t="str">
        <f t="shared" si="0"/>
        <v/>
      </c>
      <c r="U31" s="107"/>
      <c r="V31" s="107"/>
      <c r="W31" s="110"/>
      <c r="X31" s="200"/>
      <c r="Y31" s="186"/>
      <c r="Z31" s="186"/>
      <c r="AA31" s="187"/>
    </row>
    <row r="32" spans="1:35" ht="22.5" customHeight="1" x14ac:dyDescent="0.45">
      <c r="B32" s="5">
        <v>10</v>
      </c>
      <c r="C32" s="201"/>
      <c r="D32" s="202"/>
      <c r="E32" s="202"/>
      <c r="F32" s="202"/>
      <c r="G32" s="203"/>
      <c r="H32" s="101" t="str">
        <f>IFERROR(VLOOKUP(C32,Sheet1!$B$1:$C$32,2,FALSE),"")</f>
        <v/>
      </c>
      <c r="I32" s="102"/>
      <c r="J32" s="102"/>
      <c r="K32" s="102"/>
      <c r="L32" s="103"/>
      <c r="M32" s="185"/>
      <c r="N32" s="186"/>
      <c r="O32" s="187"/>
      <c r="P32" s="188" t="str">
        <f>IFERROR(VLOOKUP(H32,Sheet1!$C$1:$D$25,2,FALSE),"")</f>
        <v/>
      </c>
      <c r="Q32" s="189"/>
      <c r="R32" s="189"/>
      <c r="S32" s="190"/>
      <c r="T32" s="109" t="str">
        <f t="shared" ref="T32:T42" si="1">IFERROR(M32*P32,"")</f>
        <v/>
      </c>
      <c r="U32" s="107"/>
      <c r="V32" s="107"/>
      <c r="W32" s="110"/>
      <c r="X32" s="200"/>
      <c r="Y32" s="186"/>
      <c r="Z32" s="186"/>
      <c r="AA32" s="187"/>
    </row>
    <row r="33" spans="1:28" ht="22.5" customHeight="1" x14ac:dyDescent="0.45">
      <c r="B33" s="5">
        <v>11</v>
      </c>
      <c r="C33" s="201"/>
      <c r="D33" s="202"/>
      <c r="E33" s="202"/>
      <c r="F33" s="202"/>
      <c r="G33" s="203"/>
      <c r="H33" s="101" t="str">
        <f>IFERROR(VLOOKUP(C33,Sheet1!$B$1:$C$32,2,FALSE),"")</f>
        <v/>
      </c>
      <c r="I33" s="102"/>
      <c r="J33" s="102"/>
      <c r="K33" s="102"/>
      <c r="L33" s="103"/>
      <c r="M33" s="185"/>
      <c r="N33" s="186"/>
      <c r="O33" s="187"/>
      <c r="P33" s="188" t="str">
        <f>IFERROR(VLOOKUP(H33,Sheet1!$C$1:$D$25,2,FALSE),"")</f>
        <v/>
      </c>
      <c r="Q33" s="189"/>
      <c r="R33" s="189"/>
      <c r="S33" s="190"/>
      <c r="T33" s="109" t="str">
        <f t="shared" si="1"/>
        <v/>
      </c>
      <c r="U33" s="107"/>
      <c r="V33" s="107"/>
      <c r="W33" s="110"/>
      <c r="X33" s="200"/>
      <c r="Y33" s="186"/>
      <c r="Z33" s="186"/>
      <c r="AA33" s="187"/>
    </row>
    <row r="34" spans="1:28" ht="22.5" customHeight="1" x14ac:dyDescent="0.45">
      <c r="B34" s="5">
        <v>12</v>
      </c>
      <c r="C34" s="201"/>
      <c r="D34" s="202"/>
      <c r="E34" s="202"/>
      <c r="F34" s="202"/>
      <c r="G34" s="203"/>
      <c r="H34" s="101" t="str">
        <f>IFERROR(VLOOKUP(C34,Sheet1!$B$1:$C$32,2,FALSE),"")</f>
        <v/>
      </c>
      <c r="I34" s="102"/>
      <c r="J34" s="102"/>
      <c r="K34" s="102"/>
      <c r="L34" s="103"/>
      <c r="M34" s="185"/>
      <c r="N34" s="186"/>
      <c r="O34" s="187"/>
      <c r="P34" s="188" t="str">
        <f>IFERROR(VLOOKUP(H34,Sheet1!$C$1:$D$25,2,FALSE),"")</f>
        <v/>
      </c>
      <c r="Q34" s="189"/>
      <c r="R34" s="189"/>
      <c r="S34" s="190"/>
      <c r="T34" s="109" t="str">
        <f t="shared" si="1"/>
        <v/>
      </c>
      <c r="U34" s="107"/>
      <c r="V34" s="107"/>
      <c r="W34" s="110"/>
      <c r="X34" s="200"/>
      <c r="Y34" s="186"/>
      <c r="Z34" s="186"/>
      <c r="AA34" s="187"/>
    </row>
    <row r="35" spans="1:28" ht="22.5" customHeight="1" x14ac:dyDescent="0.45">
      <c r="B35" s="5">
        <v>13</v>
      </c>
      <c r="C35" s="201"/>
      <c r="D35" s="202"/>
      <c r="E35" s="202"/>
      <c r="F35" s="202"/>
      <c r="G35" s="203"/>
      <c r="H35" s="101" t="str">
        <f>IFERROR(VLOOKUP(C35,Sheet1!$B$1:$C$32,2,FALSE),"")</f>
        <v/>
      </c>
      <c r="I35" s="102"/>
      <c r="J35" s="102"/>
      <c r="K35" s="102"/>
      <c r="L35" s="103"/>
      <c r="M35" s="185"/>
      <c r="N35" s="186"/>
      <c r="O35" s="187"/>
      <c r="P35" s="188" t="str">
        <f>IFERROR(VLOOKUP(H35,Sheet1!$C$1:$D$25,2,FALSE),"")</f>
        <v/>
      </c>
      <c r="Q35" s="189"/>
      <c r="R35" s="189"/>
      <c r="S35" s="190"/>
      <c r="T35" s="109" t="str">
        <f t="shared" si="1"/>
        <v/>
      </c>
      <c r="U35" s="107"/>
      <c r="V35" s="107"/>
      <c r="W35" s="110"/>
      <c r="X35" s="200"/>
      <c r="Y35" s="186"/>
      <c r="Z35" s="186"/>
      <c r="AA35" s="187"/>
    </row>
    <row r="36" spans="1:28" ht="22.5" customHeight="1" x14ac:dyDescent="0.45">
      <c r="B36" s="5">
        <v>14</v>
      </c>
      <c r="C36" s="201"/>
      <c r="D36" s="202"/>
      <c r="E36" s="202"/>
      <c r="F36" s="202"/>
      <c r="G36" s="203"/>
      <c r="H36" s="101" t="str">
        <f>IFERROR(VLOOKUP(C36,Sheet1!$B$1:$C$32,2,FALSE),"")</f>
        <v/>
      </c>
      <c r="I36" s="102"/>
      <c r="J36" s="102"/>
      <c r="K36" s="102"/>
      <c r="L36" s="103"/>
      <c r="M36" s="185"/>
      <c r="N36" s="186"/>
      <c r="O36" s="187"/>
      <c r="P36" s="188" t="str">
        <f>IFERROR(VLOOKUP(H36,Sheet1!$C$1:$D$25,2,FALSE),"")</f>
        <v/>
      </c>
      <c r="Q36" s="189"/>
      <c r="R36" s="189"/>
      <c r="S36" s="190"/>
      <c r="T36" s="109" t="str">
        <f t="shared" si="1"/>
        <v/>
      </c>
      <c r="U36" s="107"/>
      <c r="V36" s="107"/>
      <c r="W36" s="110"/>
      <c r="X36" s="200"/>
      <c r="Y36" s="186"/>
      <c r="Z36" s="186"/>
      <c r="AA36" s="187"/>
    </row>
    <row r="37" spans="1:28" ht="22.5" customHeight="1" x14ac:dyDescent="0.45">
      <c r="B37" s="5">
        <v>15</v>
      </c>
      <c r="C37" s="201"/>
      <c r="D37" s="202"/>
      <c r="E37" s="202"/>
      <c r="F37" s="202"/>
      <c r="G37" s="203"/>
      <c r="H37" s="101" t="str">
        <f>IFERROR(VLOOKUP(C37,Sheet1!$B$1:$C$32,2,FALSE),"")</f>
        <v/>
      </c>
      <c r="I37" s="102"/>
      <c r="J37" s="102"/>
      <c r="K37" s="102"/>
      <c r="L37" s="103"/>
      <c r="M37" s="185"/>
      <c r="N37" s="186"/>
      <c r="O37" s="187"/>
      <c r="P37" s="188" t="str">
        <f>IFERROR(VLOOKUP(H37,Sheet1!$C$1:$D$25,2,FALSE),"")</f>
        <v/>
      </c>
      <c r="Q37" s="189"/>
      <c r="R37" s="189"/>
      <c r="S37" s="190"/>
      <c r="T37" s="109" t="str">
        <f t="shared" si="1"/>
        <v/>
      </c>
      <c r="U37" s="107"/>
      <c r="V37" s="107"/>
      <c r="W37" s="110"/>
      <c r="X37" s="200"/>
      <c r="Y37" s="186"/>
      <c r="Z37" s="186"/>
      <c r="AA37" s="187"/>
    </row>
    <row r="38" spans="1:28" ht="22.5" customHeight="1" x14ac:dyDescent="0.45">
      <c r="B38" s="5">
        <v>16</v>
      </c>
      <c r="C38" s="201"/>
      <c r="D38" s="202"/>
      <c r="E38" s="202"/>
      <c r="F38" s="202"/>
      <c r="G38" s="203"/>
      <c r="H38" s="101" t="str">
        <f>IFERROR(VLOOKUP(C38,Sheet1!$B$1:$C$32,2,FALSE),"")</f>
        <v/>
      </c>
      <c r="I38" s="102"/>
      <c r="J38" s="102"/>
      <c r="K38" s="102"/>
      <c r="L38" s="103"/>
      <c r="M38" s="185"/>
      <c r="N38" s="186"/>
      <c r="O38" s="187"/>
      <c r="P38" s="188" t="str">
        <f>IFERROR(VLOOKUP(H38,Sheet1!$C$1:$D$25,2,FALSE),"")</f>
        <v/>
      </c>
      <c r="Q38" s="189"/>
      <c r="R38" s="189"/>
      <c r="S38" s="190"/>
      <c r="T38" s="109" t="str">
        <f t="shared" si="1"/>
        <v/>
      </c>
      <c r="U38" s="107"/>
      <c r="V38" s="107"/>
      <c r="W38" s="110"/>
      <c r="X38" s="200"/>
      <c r="Y38" s="186"/>
      <c r="Z38" s="186"/>
      <c r="AA38" s="187"/>
    </row>
    <row r="39" spans="1:28" ht="22.5" customHeight="1" x14ac:dyDescent="0.45">
      <c r="B39" s="5">
        <v>17</v>
      </c>
      <c r="C39" s="201"/>
      <c r="D39" s="202"/>
      <c r="E39" s="202"/>
      <c r="F39" s="202"/>
      <c r="G39" s="203"/>
      <c r="H39" s="101" t="str">
        <f>IFERROR(VLOOKUP(C39,Sheet1!$B$1:$C$32,2,FALSE),"")</f>
        <v/>
      </c>
      <c r="I39" s="102"/>
      <c r="J39" s="102"/>
      <c r="K39" s="102"/>
      <c r="L39" s="103"/>
      <c r="M39" s="185"/>
      <c r="N39" s="186"/>
      <c r="O39" s="187"/>
      <c r="P39" s="188" t="str">
        <f>IFERROR(VLOOKUP(H39,Sheet1!$C$1:$D$25,2,FALSE),"")</f>
        <v/>
      </c>
      <c r="Q39" s="189"/>
      <c r="R39" s="189"/>
      <c r="S39" s="190"/>
      <c r="T39" s="109" t="str">
        <f t="shared" si="1"/>
        <v/>
      </c>
      <c r="U39" s="107"/>
      <c r="V39" s="107"/>
      <c r="W39" s="110"/>
      <c r="X39" s="200"/>
      <c r="Y39" s="186"/>
      <c r="Z39" s="186"/>
      <c r="AA39" s="187"/>
    </row>
    <row r="40" spans="1:28" ht="22.5" customHeight="1" x14ac:dyDescent="0.45">
      <c r="B40" s="5">
        <v>18</v>
      </c>
      <c r="C40" s="201"/>
      <c r="D40" s="202"/>
      <c r="E40" s="202"/>
      <c r="F40" s="202"/>
      <c r="G40" s="203"/>
      <c r="H40" s="101" t="str">
        <f>IFERROR(VLOOKUP(C40,Sheet1!$B$1:$C$32,2,FALSE),"")</f>
        <v/>
      </c>
      <c r="I40" s="102"/>
      <c r="J40" s="102"/>
      <c r="K40" s="102"/>
      <c r="L40" s="103"/>
      <c r="M40" s="185"/>
      <c r="N40" s="186"/>
      <c r="O40" s="187"/>
      <c r="P40" s="188" t="str">
        <f>IFERROR(VLOOKUP(H40,Sheet1!$C$1:$D$25,2,FALSE),"")</f>
        <v/>
      </c>
      <c r="Q40" s="189"/>
      <c r="R40" s="189"/>
      <c r="S40" s="190"/>
      <c r="T40" s="109" t="str">
        <f t="shared" si="1"/>
        <v/>
      </c>
      <c r="U40" s="107"/>
      <c r="V40" s="107"/>
      <c r="W40" s="110"/>
      <c r="X40" s="200"/>
      <c r="Y40" s="186"/>
      <c r="Z40" s="186"/>
      <c r="AA40" s="187"/>
    </row>
    <row r="41" spans="1:28" ht="22.5" customHeight="1" x14ac:dyDescent="0.45">
      <c r="B41" s="5">
        <v>19</v>
      </c>
      <c r="C41" s="201"/>
      <c r="D41" s="202"/>
      <c r="E41" s="202"/>
      <c r="F41" s="202"/>
      <c r="G41" s="203"/>
      <c r="H41" s="101" t="str">
        <f>IFERROR(VLOOKUP(C41,Sheet1!$B$1:$C$32,2,FALSE),"")</f>
        <v/>
      </c>
      <c r="I41" s="102"/>
      <c r="J41" s="102"/>
      <c r="K41" s="102"/>
      <c r="L41" s="103"/>
      <c r="M41" s="185"/>
      <c r="N41" s="186"/>
      <c r="O41" s="187"/>
      <c r="P41" s="188" t="str">
        <f>IFERROR(VLOOKUP(H41,Sheet1!$C$1:$D$25,2,FALSE),"")</f>
        <v/>
      </c>
      <c r="Q41" s="189"/>
      <c r="R41" s="189"/>
      <c r="S41" s="190"/>
      <c r="T41" s="109" t="str">
        <f t="shared" si="1"/>
        <v/>
      </c>
      <c r="U41" s="107"/>
      <c r="V41" s="107"/>
      <c r="W41" s="110"/>
      <c r="X41" s="200"/>
      <c r="Y41" s="186"/>
      <c r="Z41" s="186"/>
      <c r="AA41" s="187"/>
    </row>
    <row r="42" spans="1:28" ht="22.5" customHeight="1" x14ac:dyDescent="0.45">
      <c r="B42" s="5">
        <v>20</v>
      </c>
      <c r="C42" s="201"/>
      <c r="D42" s="202"/>
      <c r="E42" s="202"/>
      <c r="F42" s="202"/>
      <c r="G42" s="203"/>
      <c r="H42" s="101" t="str">
        <f>IFERROR(VLOOKUP(C42,Sheet1!$B$1:$C$32,2,FALSE),"")</f>
        <v/>
      </c>
      <c r="I42" s="102"/>
      <c r="J42" s="102"/>
      <c r="K42" s="102"/>
      <c r="L42" s="103"/>
      <c r="M42" s="185"/>
      <c r="N42" s="186"/>
      <c r="O42" s="187"/>
      <c r="P42" s="188" t="str">
        <f>IFERROR(VLOOKUP(H42,Sheet1!$C$1:$D$25,2,FALSE),"")</f>
        <v/>
      </c>
      <c r="Q42" s="189"/>
      <c r="R42" s="189"/>
      <c r="S42" s="190"/>
      <c r="T42" s="109" t="str">
        <f t="shared" si="1"/>
        <v/>
      </c>
      <c r="U42" s="107"/>
      <c r="V42" s="107"/>
      <c r="W42" s="110"/>
      <c r="X42" s="200"/>
      <c r="Y42" s="186"/>
      <c r="Z42" s="186"/>
      <c r="AA42" s="187"/>
    </row>
    <row r="43" spans="1:28" ht="22.5" customHeight="1" x14ac:dyDescent="0.45">
      <c r="B43" s="5"/>
      <c r="C43" s="85" t="s">
        <v>26</v>
      </c>
      <c r="D43" s="85"/>
      <c r="E43" s="85"/>
      <c r="F43" s="85"/>
      <c r="G43" s="85"/>
      <c r="H43" s="120"/>
      <c r="I43" s="120"/>
      <c r="J43" s="120"/>
      <c r="K43" s="120"/>
      <c r="L43" s="121"/>
      <c r="M43" s="185"/>
      <c r="N43" s="186"/>
      <c r="O43" s="187"/>
      <c r="P43" s="106"/>
      <c r="Q43" s="107"/>
      <c r="R43" s="107"/>
      <c r="S43" s="108"/>
      <c r="T43" s="109">
        <f>SUM(T23:W42)</f>
        <v>0</v>
      </c>
      <c r="U43" s="107"/>
      <c r="V43" s="107"/>
      <c r="W43" s="110"/>
      <c r="X43" s="200"/>
      <c r="Y43" s="186"/>
      <c r="Z43" s="186"/>
      <c r="AA43" s="187"/>
    </row>
    <row r="44" spans="1:28" ht="22.5" customHeight="1" thickBot="1" x14ac:dyDescent="0.5">
      <c r="B44" s="6"/>
      <c r="C44" s="204"/>
      <c r="D44" s="204"/>
      <c r="E44" s="204"/>
      <c r="F44" s="204"/>
      <c r="G44" s="204"/>
      <c r="H44" s="139"/>
      <c r="I44" s="139"/>
      <c r="J44" s="139"/>
      <c r="K44" s="139"/>
      <c r="L44" s="140"/>
      <c r="M44" s="194"/>
      <c r="N44" s="177"/>
      <c r="O44" s="178"/>
      <c r="P44" s="195"/>
      <c r="Q44" s="196"/>
      <c r="R44" s="196"/>
      <c r="S44" s="197"/>
      <c r="T44" s="198"/>
      <c r="U44" s="196"/>
      <c r="V44" s="196"/>
      <c r="W44" s="199"/>
      <c r="X44" s="176"/>
      <c r="Y44" s="177"/>
      <c r="Z44" s="177"/>
      <c r="AA44" s="178"/>
    </row>
    <row r="45" spans="1:28" ht="22.5" customHeight="1" thickTop="1" x14ac:dyDescent="0.45">
      <c r="B45" s="122" t="s">
        <v>27</v>
      </c>
      <c r="C45" s="123"/>
      <c r="D45" s="123"/>
      <c r="E45" s="123"/>
      <c r="F45" s="123"/>
      <c r="G45" s="123"/>
      <c r="H45" s="123"/>
      <c r="I45" s="123"/>
      <c r="J45" s="123"/>
      <c r="K45" s="123"/>
      <c r="L45" s="123"/>
      <c r="M45" s="123"/>
      <c r="N45" s="123"/>
      <c r="O45" s="123"/>
      <c r="P45" s="123"/>
      <c r="Q45" s="123"/>
      <c r="R45" s="123"/>
      <c r="S45" s="124"/>
      <c r="T45" s="125">
        <f>T43+T44</f>
        <v>0</v>
      </c>
      <c r="U45" s="126"/>
      <c r="V45" s="126"/>
      <c r="W45" s="127"/>
      <c r="X45" s="173"/>
      <c r="Y45" s="174"/>
      <c r="Z45" s="174"/>
      <c r="AA45" s="175"/>
    </row>
    <row r="46" spans="1:28" ht="22.5" customHeight="1" thickBot="1" x14ac:dyDescent="0.5">
      <c r="B46" s="131" t="s">
        <v>28</v>
      </c>
      <c r="C46" s="132"/>
      <c r="D46" s="132"/>
      <c r="E46" s="132"/>
      <c r="F46" s="26" t="s">
        <v>29</v>
      </c>
      <c r="G46" s="26" t="s">
        <v>30</v>
      </c>
      <c r="H46" s="27">
        <f>初回入力!C13</f>
        <v>10</v>
      </c>
      <c r="I46" s="26" t="s">
        <v>31</v>
      </c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133">
        <f>T45*H46%</f>
        <v>0</v>
      </c>
      <c r="U46" s="134"/>
      <c r="V46" s="134"/>
      <c r="W46" s="135"/>
      <c r="X46" s="176"/>
      <c r="Y46" s="177"/>
      <c r="Z46" s="177"/>
      <c r="AA46" s="178"/>
    </row>
    <row r="47" spans="1:28" ht="22.5" customHeight="1" thickTop="1" thickBot="1" x14ac:dyDescent="0.5">
      <c r="B47" s="144" t="s">
        <v>32</v>
      </c>
      <c r="C47" s="145"/>
      <c r="D47" s="145"/>
      <c r="E47" s="145"/>
      <c r="F47" s="28" t="s">
        <v>33</v>
      </c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146">
        <f>T45+T46</f>
        <v>0</v>
      </c>
      <c r="U47" s="147"/>
      <c r="V47" s="147"/>
      <c r="W47" s="148"/>
      <c r="X47" s="161"/>
      <c r="Y47" s="162"/>
      <c r="Z47" s="162"/>
      <c r="AA47" s="163"/>
    </row>
    <row r="48" spans="1:28" ht="24" customHeight="1" thickBot="1" x14ac:dyDescent="0.55000000000000004">
      <c r="A48" s="20"/>
      <c r="B48" s="44" t="s">
        <v>86</v>
      </c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</row>
    <row r="49" spans="1:28" ht="22.5" customHeight="1" x14ac:dyDescent="0.45">
      <c r="A49" s="20"/>
      <c r="B49" s="36" t="s">
        <v>19</v>
      </c>
      <c r="C49" s="179" t="s">
        <v>20</v>
      </c>
      <c r="D49" s="179"/>
      <c r="E49" s="179"/>
      <c r="F49" s="179"/>
      <c r="G49" s="179"/>
      <c r="H49" s="179" t="s">
        <v>21</v>
      </c>
      <c r="I49" s="179"/>
      <c r="J49" s="179"/>
      <c r="K49" s="179"/>
      <c r="L49" s="180"/>
      <c r="M49" s="181" t="s">
        <v>22</v>
      </c>
      <c r="N49" s="179"/>
      <c r="O49" s="182"/>
      <c r="P49" s="183" t="s">
        <v>23</v>
      </c>
      <c r="Q49" s="179"/>
      <c r="R49" s="179"/>
      <c r="S49" s="180"/>
      <c r="T49" s="181" t="s">
        <v>24</v>
      </c>
      <c r="U49" s="179"/>
      <c r="V49" s="179"/>
      <c r="W49" s="182"/>
      <c r="X49" s="183" t="s">
        <v>25</v>
      </c>
      <c r="Y49" s="179"/>
      <c r="Z49" s="179"/>
      <c r="AA49" s="182"/>
      <c r="AB49" s="20"/>
    </row>
    <row r="50" spans="1:28" ht="22.5" customHeight="1" x14ac:dyDescent="0.45">
      <c r="A50" s="20"/>
      <c r="B50" s="5">
        <v>1</v>
      </c>
      <c r="C50" s="184"/>
      <c r="D50" s="184"/>
      <c r="E50" s="184"/>
      <c r="F50" s="184"/>
      <c r="G50" s="184"/>
      <c r="H50" s="101" t="str">
        <f>IFERROR(VLOOKUP(C50,Sheet1!$B$1:$C$32,2,FALSE),"")</f>
        <v/>
      </c>
      <c r="I50" s="102"/>
      <c r="J50" s="102"/>
      <c r="K50" s="102"/>
      <c r="L50" s="103"/>
      <c r="M50" s="185"/>
      <c r="N50" s="186"/>
      <c r="O50" s="187"/>
      <c r="P50" s="188" t="str">
        <f>IFERROR(VLOOKUP(H50,Sheet1!$C$27:$D$32,2,FALSE),"")</f>
        <v/>
      </c>
      <c r="Q50" s="189"/>
      <c r="R50" s="189"/>
      <c r="S50" s="190"/>
      <c r="T50" s="109" t="str">
        <f>IFERROR(M50*P50,"")</f>
        <v/>
      </c>
      <c r="U50" s="107"/>
      <c r="V50" s="107"/>
      <c r="W50" s="110"/>
      <c r="X50" s="191"/>
      <c r="Y50" s="192"/>
      <c r="Z50" s="192"/>
      <c r="AA50" s="193"/>
      <c r="AB50" s="20"/>
    </row>
    <row r="51" spans="1:28" ht="22.5" customHeight="1" x14ac:dyDescent="0.45">
      <c r="A51" s="20"/>
      <c r="B51" s="5">
        <v>2</v>
      </c>
      <c r="C51" s="184"/>
      <c r="D51" s="184"/>
      <c r="E51" s="184"/>
      <c r="F51" s="184"/>
      <c r="G51" s="184"/>
      <c r="H51" s="101" t="str">
        <f>IFERROR(VLOOKUP(C51,Sheet1!$B$1:$C$32,2,FALSE),"")</f>
        <v/>
      </c>
      <c r="I51" s="102"/>
      <c r="J51" s="102"/>
      <c r="K51" s="102"/>
      <c r="L51" s="103"/>
      <c r="M51" s="205"/>
      <c r="N51" s="206"/>
      <c r="O51" s="207"/>
      <c r="P51" s="188" t="str">
        <f>IFERROR(VLOOKUP(H51,Sheet1!$C$27:$D$32,2,FALSE),"")</f>
        <v/>
      </c>
      <c r="Q51" s="189"/>
      <c r="R51" s="189"/>
      <c r="S51" s="190"/>
      <c r="T51" s="109" t="str">
        <f t="shared" ref="T51:T54" si="2">IFERROR(M51*P51,"")</f>
        <v/>
      </c>
      <c r="U51" s="107"/>
      <c r="V51" s="107"/>
      <c r="W51" s="110"/>
      <c r="X51" s="191"/>
      <c r="Y51" s="192"/>
      <c r="Z51" s="192"/>
      <c r="AA51" s="193"/>
      <c r="AB51" s="20"/>
    </row>
    <row r="52" spans="1:28" ht="22.5" customHeight="1" x14ac:dyDescent="0.45">
      <c r="A52" s="20"/>
      <c r="B52" s="5">
        <v>3</v>
      </c>
      <c r="C52" s="184"/>
      <c r="D52" s="184"/>
      <c r="E52" s="184"/>
      <c r="F52" s="184"/>
      <c r="G52" s="184"/>
      <c r="H52" s="101" t="str">
        <f>IFERROR(VLOOKUP(C52,Sheet1!$B$1:$C$32,2,FALSE),"")</f>
        <v/>
      </c>
      <c r="I52" s="102"/>
      <c r="J52" s="102"/>
      <c r="K52" s="102"/>
      <c r="L52" s="103"/>
      <c r="M52" s="185"/>
      <c r="N52" s="186"/>
      <c r="O52" s="187"/>
      <c r="P52" s="188" t="str">
        <f>IFERROR(VLOOKUP(H52,Sheet1!$C$27:$D$32,2,FALSE),"")</f>
        <v/>
      </c>
      <c r="Q52" s="189"/>
      <c r="R52" s="189"/>
      <c r="S52" s="190"/>
      <c r="T52" s="109" t="str">
        <f t="shared" si="2"/>
        <v/>
      </c>
      <c r="U52" s="107"/>
      <c r="V52" s="107"/>
      <c r="W52" s="110"/>
      <c r="X52" s="191"/>
      <c r="Y52" s="192"/>
      <c r="Z52" s="192"/>
      <c r="AA52" s="193"/>
      <c r="AB52" s="20"/>
    </row>
    <row r="53" spans="1:28" ht="22.5" customHeight="1" x14ac:dyDescent="0.45">
      <c r="A53" s="20"/>
      <c r="B53" s="5">
        <v>4</v>
      </c>
      <c r="C53" s="184"/>
      <c r="D53" s="184"/>
      <c r="E53" s="184"/>
      <c r="F53" s="184"/>
      <c r="G53" s="184"/>
      <c r="H53" s="101" t="str">
        <f>IFERROR(VLOOKUP(C53,Sheet1!$B$1:$C$32,2,FALSE),"")</f>
        <v/>
      </c>
      <c r="I53" s="102"/>
      <c r="J53" s="102"/>
      <c r="K53" s="102"/>
      <c r="L53" s="103"/>
      <c r="M53" s="185"/>
      <c r="N53" s="186"/>
      <c r="O53" s="187"/>
      <c r="P53" s="188" t="str">
        <f>IFERROR(VLOOKUP(H53,Sheet1!$C$27:$D$32,2,FALSE),"")</f>
        <v/>
      </c>
      <c r="Q53" s="189"/>
      <c r="R53" s="189"/>
      <c r="S53" s="190"/>
      <c r="T53" s="109" t="str">
        <f t="shared" si="2"/>
        <v/>
      </c>
      <c r="U53" s="107"/>
      <c r="V53" s="107"/>
      <c r="W53" s="110"/>
      <c r="X53" s="191"/>
      <c r="Y53" s="192"/>
      <c r="Z53" s="192"/>
      <c r="AA53" s="193"/>
      <c r="AB53" s="20"/>
    </row>
    <row r="54" spans="1:28" ht="22.5" customHeight="1" x14ac:dyDescent="0.45">
      <c r="A54" s="20"/>
      <c r="B54" s="5">
        <v>5</v>
      </c>
      <c r="C54" s="184"/>
      <c r="D54" s="184"/>
      <c r="E54" s="184"/>
      <c r="F54" s="184"/>
      <c r="G54" s="184"/>
      <c r="H54" s="101" t="str">
        <f>IFERROR(VLOOKUP(C54,Sheet1!$B$1:$C$32,2,FALSE),"")</f>
        <v/>
      </c>
      <c r="I54" s="102"/>
      <c r="J54" s="102"/>
      <c r="K54" s="102"/>
      <c r="L54" s="103"/>
      <c r="M54" s="205"/>
      <c r="N54" s="206"/>
      <c r="O54" s="207"/>
      <c r="P54" s="188" t="str">
        <f>IFERROR(VLOOKUP(H54,Sheet1!$C$27:$D$32,2,FALSE),"")</f>
        <v/>
      </c>
      <c r="Q54" s="189"/>
      <c r="R54" s="189"/>
      <c r="S54" s="190"/>
      <c r="T54" s="109" t="str">
        <f t="shared" si="2"/>
        <v/>
      </c>
      <c r="U54" s="107"/>
      <c r="V54" s="107"/>
      <c r="W54" s="110"/>
      <c r="X54" s="200"/>
      <c r="Y54" s="186"/>
      <c r="Z54" s="186"/>
      <c r="AA54" s="187"/>
      <c r="AB54" s="20"/>
    </row>
    <row r="55" spans="1:28" ht="22.5" customHeight="1" x14ac:dyDescent="0.45">
      <c r="A55" s="20"/>
      <c r="B55" s="5"/>
      <c r="C55" s="85" t="s">
        <v>26</v>
      </c>
      <c r="D55" s="85"/>
      <c r="E55" s="85"/>
      <c r="F55" s="85"/>
      <c r="G55" s="85"/>
      <c r="H55" s="120"/>
      <c r="I55" s="120"/>
      <c r="J55" s="120"/>
      <c r="K55" s="120"/>
      <c r="L55" s="121"/>
      <c r="M55" s="185"/>
      <c r="N55" s="186"/>
      <c r="O55" s="187"/>
      <c r="P55" s="106"/>
      <c r="Q55" s="107"/>
      <c r="R55" s="107"/>
      <c r="S55" s="108"/>
      <c r="T55" s="109">
        <f>SUM(T50:W54)</f>
        <v>0</v>
      </c>
      <c r="U55" s="107"/>
      <c r="V55" s="107"/>
      <c r="W55" s="110"/>
      <c r="X55" s="200"/>
      <c r="Y55" s="186"/>
      <c r="Z55" s="186"/>
      <c r="AA55" s="187"/>
      <c r="AB55" s="20"/>
    </row>
    <row r="56" spans="1:28" ht="22.5" customHeight="1" thickBot="1" x14ac:dyDescent="0.5">
      <c r="A56" s="20"/>
      <c r="B56" s="6"/>
      <c r="C56" s="204"/>
      <c r="D56" s="204"/>
      <c r="E56" s="204"/>
      <c r="F56" s="204"/>
      <c r="G56" s="204"/>
      <c r="H56" s="139"/>
      <c r="I56" s="139"/>
      <c r="J56" s="139"/>
      <c r="K56" s="139"/>
      <c r="L56" s="140"/>
      <c r="M56" s="194"/>
      <c r="N56" s="177"/>
      <c r="O56" s="178"/>
      <c r="P56" s="195"/>
      <c r="Q56" s="196"/>
      <c r="R56" s="196"/>
      <c r="S56" s="197"/>
      <c r="T56" s="198"/>
      <c r="U56" s="196"/>
      <c r="V56" s="196"/>
      <c r="W56" s="199"/>
      <c r="X56" s="176"/>
      <c r="Y56" s="177"/>
      <c r="Z56" s="177"/>
      <c r="AA56" s="178"/>
      <c r="AB56" s="20"/>
    </row>
    <row r="57" spans="1:28" ht="22.5" customHeight="1" thickTop="1" x14ac:dyDescent="0.45">
      <c r="A57" s="20"/>
      <c r="B57" s="122" t="s">
        <v>27</v>
      </c>
      <c r="C57" s="123"/>
      <c r="D57" s="123"/>
      <c r="E57" s="123"/>
      <c r="F57" s="123"/>
      <c r="G57" s="123"/>
      <c r="H57" s="123"/>
      <c r="I57" s="123"/>
      <c r="J57" s="123"/>
      <c r="K57" s="123"/>
      <c r="L57" s="123"/>
      <c r="M57" s="123"/>
      <c r="N57" s="123"/>
      <c r="O57" s="123"/>
      <c r="P57" s="123"/>
      <c r="Q57" s="123"/>
      <c r="R57" s="123"/>
      <c r="S57" s="124"/>
      <c r="T57" s="125">
        <f>T55+T56</f>
        <v>0</v>
      </c>
      <c r="U57" s="126"/>
      <c r="V57" s="126"/>
      <c r="W57" s="127"/>
      <c r="X57" s="173"/>
      <c r="Y57" s="174"/>
      <c r="Z57" s="174"/>
      <c r="AA57" s="175"/>
      <c r="AB57" s="20"/>
    </row>
    <row r="58" spans="1:28" ht="22.5" customHeight="1" thickBot="1" x14ac:dyDescent="0.5">
      <c r="A58" s="20"/>
      <c r="B58" s="131" t="s">
        <v>28</v>
      </c>
      <c r="C58" s="132"/>
      <c r="D58" s="132"/>
      <c r="E58" s="132"/>
      <c r="F58" s="26" t="s">
        <v>29</v>
      </c>
      <c r="G58" s="26" t="s">
        <v>30</v>
      </c>
      <c r="H58" s="27">
        <f>初回入力!C13</f>
        <v>10</v>
      </c>
      <c r="I58" s="26" t="s">
        <v>31</v>
      </c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133">
        <f>T57*H58%</f>
        <v>0</v>
      </c>
      <c r="U58" s="134"/>
      <c r="V58" s="134"/>
      <c r="W58" s="135"/>
      <c r="X58" s="176"/>
      <c r="Y58" s="177"/>
      <c r="Z58" s="177"/>
      <c r="AA58" s="178"/>
      <c r="AB58" s="20"/>
    </row>
    <row r="59" spans="1:28" ht="22.5" customHeight="1" thickTop="1" thickBot="1" x14ac:dyDescent="0.5">
      <c r="A59" s="20"/>
      <c r="B59" s="144" t="s">
        <v>32</v>
      </c>
      <c r="C59" s="145"/>
      <c r="D59" s="145"/>
      <c r="E59" s="145"/>
      <c r="F59" s="28" t="s">
        <v>33</v>
      </c>
      <c r="G59" s="28"/>
      <c r="H59" s="28"/>
      <c r="I59" s="28"/>
      <c r="J59" s="28"/>
      <c r="K59" s="28"/>
      <c r="L59" s="28"/>
      <c r="M59" s="28"/>
      <c r="N59" s="28"/>
      <c r="O59" s="28"/>
      <c r="P59" s="28"/>
      <c r="Q59" s="28"/>
      <c r="R59" s="28"/>
      <c r="S59" s="28"/>
      <c r="T59" s="146">
        <f>T57+T58</f>
        <v>0</v>
      </c>
      <c r="U59" s="147"/>
      <c r="V59" s="147"/>
      <c r="W59" s="148"/>
      <c r="X59" s="161"/>
      <c r="Y59" s="162"/>
      <c r="Z59" s="162"/>
      <c r="AA59" s="163"/>
      <c r="AB59" s="20"/>
    </row>
    <row r="60" spans="1:28" ht="19.05" customHeight="1" thickBot="1" x14ac:dyDescent="0.5">
      <c r="A60" s="20"/>
      <c r="B60" s="22" t="s">
        <v>34</v>
      </c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</row>
    <row r="61" spans="1:28" ht="19.05" customHeight="1" x14ac:dyDescent="0.45">
      <c r="A61" s="20"/>
      <c r="B61" s="164"/>
      <c r="C61" s="165"/>
      <c r="D61" s="165"/>
      <c r="E61" s="165"/>
      <c r="F61" s="165"/>
      <c r="G61" s="165"/>
      <c r="H61" s="165"/>
      <c r="I61" s="165"/>
      <c r="J61" s="165"/>
      <c r="K61" s="165"/>
      <c r="L61" s="165"/>
      <c r="M61" s="165"/>
      <c r="N61" s="165"/>
      <c r="O61" s="165"/>
      <c r="P61" s="165"/>
      <c r="Q61" s="165"/>
      <c r="R61" s="165"/>
      <c r="S61" s="165"/>
      <c r="T61" s="165"/>
      <c r="U61" s="165"/>
      <c r="V61" s="165"/>
      <c r="W61" s="165"/>
      <c r="X61" s="165"/>
      <c r="Y61" s="165"/>
      <c r="Z61" s="165"/>
      <c r="AA61" s="166"/>
      <c r="AB61" s="20"/>
    </row>
    <row r="62" spans="1:28" ht="19.05" customHeight="1" x14ac:dyDescent="0.45">
      <c r="A62" s="20"/>
      <c r="B62" s="167"/>
      <c r="C62" s="168"/>
      <c r="D62" s="168"/>
      <c r="E62" s="168"/>
      <c r="F62" s="168"/>
      <c r="G62" s="168"/>
      <c r="H62" s="168"/>
      <c r="I62" s="168"/>
      <c r="J62" s="168"/>
      <c r="K62" s="168"/>
      <c r="L62" s="168"/>
      <c r="M62" s="168"/>
      <c r="N62" s="168"/>
      <c r="O62" s="168"/>
      <c r="P62" s="168"/>
      <c r="Q62" s="168"/>
      <c r="R62" s="168"/>
      <c r="S62" s="168"/>
      <c r="T62" s="168"/>
      <c r="U62" s="168"/>
      <c r="V62" s="168"/>
      <c r="W62" s="168"/>
      <c r="X62" s="168"/>
      <c r="Y62" s="168"/>
      <c r="Z62" s="168"/>
      <c r="AA62" s="169"/>
      <c r="AB62" s="20"/>
    </row>
    <row r="63" spans="1:28" ht="19.05" customHeight="1" x14ac:dyDescent="0.45">
      <c r="A63" s="20"/>
      <c r="B63" s="167"/>
      <c r="C63" s="168"/>
      <c r="D63" s="168"/>
      <c r="E63" s="168"/>
      <c r="F63" s="168"/>
      <c r="G63" s="168"/>
      <c r="H63" s="168"/>
      <c r="I63" s="168"/>
      <c r="J63" s="168"/>
      <c r="K63" s="168"/>
      <c r="L63" s="168"/>
      <c r="M63" s="168"/>
      <c r="N63" s="168"/>
      <c r="O63" s="168"/>
      <c r="P63" s="168"/>
      <c r="Q63" s="168"/>
      <c r="R63" s="168"/>
      <c r="S63" s="168"/>
      <c r="T63" s="168"/>
      <c r="U63" s="168"/>
      <c r="V63" s="168"/>
      <c r="W63" s="168"/>
      <c r="X63" s="168"/>
      <c r="Y63" s="168"/>
      <c r="Z63" s="168"/>
      <c r="AA63" s="169"/>
      <c r="AB63" s="20"/>
    </row>
    <row r="64" spans="1:28" ht="19.05" customHeight="1" thickBot="1" x14ac:dyDescent="0.5">
      <c r="A64" s="20"/>
      <c r="B64" s="170"/>
      <c r="C64" s="171"/>
      <c r="D64" s="171"/>
      <c r="E64" s="171"/>
      <c r="F64" s="171"/>
      <c r="G64" s="171"/>
      <c r="H64" s="171"/>
      <c r="I64" s="171"/>
      <c r="J64" s="171"/>
      <c r="K64" s="171"/>
      <c r="L64" s="171"/>
      <c r="M64" s="171"/>
      <c r="N64" s="171"/>
      <c r="O64" s="171"/>
      <c r="P64" s="171"/>
      <c r="Q64" s="171"/>
      <c r="R64" s="171"/>
      <c r="S64" s="171"/>
      <c r="T64" s="171"/>
      <c r="U64" s="171"/>
      <c r="V64" s="171"/>
      <c r="W64" s="171"/>
      <c r="X64" s="171"/>
      <c r="Y64" s="171"/>
      <c r="Z64" s="171"/>
      <c r="AA64" s="172"/>
      <c r="AB64" s="20"/>
    </row>
    <row r="65" spans="1:28" ht="19.05" customHeight="1" x14ac:dyDescent="0.45">
      <c r="A65" s="20"/>
      <c r="B65" s="21"/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0"/>
    </row>
  </sheetData>
  <sheetProtection algorithmName="SHA-512" hashValue="vj1aEsy7anvPSN9IH/vHeEoAVjJByLZrVvK6jYLDKW+qsDUZzYybT52z90civx64eUY2hywWA3s0m+XTd/yAZA==" saltValue="quX/V/ce1YuX0y+0gYr87A==" spinCount="100000" sheet="1" objects="1" scenarios="1"/>
  <mergeCells count="237">
    <mergeCell ref="T13:U13"/>
    <mergeCell ref="V13:AA13"/>
    <mergeCell ref="T14:U14"/>
    <mergeCell ref="V14:AA14"/>
    <mergeCell ref="U12:AA12"/>
    <mergeCell ref="T41:W41"/>
    <mergeCell ref="T42:W42"/>
    <mergeCell ref="X32:AA32"/>
    <mergeCell ref="X33:AA33"/>
    <mergeCell ref="X34:AA34"/>
    <mergeCell ref="X35:AA35"/>
    <mergeCell ref="X36:AA36"/>
    <mergeCell ref="X37:AA37"/>
    <mergeCell ref="X38:AA38"/>
    <mergeCell ref="X39:AA39"/>
    <mergeCell ref="X40:AA40"/>
    <mergeCell ref="X41:AA41"/>
    <mergeCell ref="X42:AA42"/>
    <mergeCell ref="T32:W32"/>
    <mergeCell ref="T33:W33"/>
    <mergeCell ref="T34:W34"/>
    <mergeCell ref="T35:W35"/>
    <mergeCell ref="T36:W36"/>
    <mergeCell ref="T37:W37"/>
    <mergeCell ref="T38:W38"/>
    <mergeCell ref="T39:W39"/>
    <mergeCell ref="T40:W40"/>
    <mergeCell ref="M41:O41"/>
    <mergeCell ref="M42:O42"/>
    <mergeCell ref="P32:S32"/>
    <mergeCell ref="P33:S33"/>
    <mergeCell ref="P34:S34"/>
    <mergeCell ref="P35:S35"/>
    <mergeCell ref="P36:S36"/>
    <mergeCell ref="P37:S37"/>
    <mergeCell ref="P38:S38"/>
    <mergeCell ref="P39:S39"/>
    <mergeCell ref="P40:S40"/>
    <mergeCell ref="P41:S41"/>
    <mergeCell ref="P42:S42"/>
    <mergeCell ref="M32:O32"/>
    <mergeCell ref="M33:O33"/>
    <mergeCell ref="M34:O34"/>
    <mergeCell ref="M35:O35"/>
    <mergeCell ref="M36:O36"/>
    <mergeCell ref="M37:O37"/>
    <mergeCell ref="M38:O38"/>
    <mergeCell ref="M39:O39"/>
    <mergeCell ref="M40:O40"/>
    <mergeCell ref="H32:L32"/>
    <mergeCell ref="H33:L33"/>
    <mergeCell ref="H34:L34"/>
    <mergeCell ref="H35:L35"/>
    <mergeCell ref="H36:L36"/>
    <mergeCell ref="H37:L37"/>
    <mergeCell ref="H38:L38"/>
    <mergeCell ref="H39:L39"/>
    <mergeCell ref="H40:L40"/>
    <mergeCell ref="H41:L41"/>
    <mergeCell ref="H42:L42"/>
    <mergeCell ref="B58:E58"/>
    <mergeCell ref="T58:W58"/>
    <mergeCell ref="X58:AA58"/>
    <mergeCell ref="B59:E59"/>
    <mergeCell ref="T59:W59"/>
    <mergeCell ref="X59:AA59"/>
    <mergeCell ref="B12:F14"/>
    <mergeCell ref="G12:P14"/>
    <mergeCell ref="C56:G56"/>
    <mergeCell ref="H56:L56"/>
    <mergeCell ref="M56:O56"/>
    <mergeCell ref="P56:S56"/>
    <mergeCell ref="T56:W56"/>
    <mergeCell ref="X56:AA56"/>
    <mergeCell ref="B57:S57"/>
    <mergeCell ref="T57:W57"/>
    <mergeCell ref="X57:AA57"/>
    <mergeCell ref="C55:G55"/>
    <mergeCell ref="H55:L55"/>
    <mergeCell ref="M55:O55"/>
    <mergeCell ref="P55:S55"/>
    <mergeCell ref="T55:W55"/>
    <mergeCell ref="X55:AA55"/>
    <mergeCell ref="C53:G53"/>
    <mergeCell ref="H53:L53"/>
    <mergeCell ref="M53:O53"/>
    <mergeCell ref="P53:S53"/>
    <mergeCell ref="T53:W53"/>
    <mergeCell ref="X53:AA53"/>
    <mergeCell ref="C54:G54"/>
    <mergeCell ref="H54:L54"/>
    <mergeCell ref="M54:O54"/>
    <mergeCell ref="P54:S54"/>
    <mergeCell ref="T54:W54"/>
    <mergeCell ref="X54:AA54"/>
    <mergeCell ref="M51:O51"/>
    <mergeCell ref="P51:S51"/>
    <mergeCell ref="T51:W51"/>
    <mergeCell ref="X51:AA51"/>
    <mergeCell ref="C52:G52"/>
    <mergeCell ref="H52:L52"/>
    <mergeCell ref="M52:O52"/>
    <mergeCell ref="P52:S52"/>
    <mergeCell ref="T52:W52"/>
    <mergeCell ref="X52:AA52"/>
    <mergeCell ref="B1:AA1"/>
    <mergeCell ref="U3:W3"/>
    <mergeCell ref="X3:AA3"/>
    <mergeCell ref="B4:M5"/>
    <mergeCell ref="N4:P5"/>
    <mergeCell ref="B9:F11"/>
    <mergeCell ref="G9:P11"/>
    <mergeCell ref="T8:AA9"/>
    <mergeCell ref="T10:AA10"/>
    <mergeCell ref="U11:AA11"/>
    <mergeCell ref="B16:F16"/>
    <mergeCell ref="H16:P16"/>
    <mergeCell ref="S16:U16"/>
    <mergeCell ref="V16:X16"/>
    <mergeCell ref="Y16:AA16"/>
    <mergeCell ref="C22:G22"/>
    <mergeCell ref="H22:L22"/>
    <mergeCell ref="M22:O22"/>
    <mergeCell ref="P22:S22"/>
    <mergeCell ref="T22:W22"/>
    <mergeCell ref="X22:AA22"/>
    <mergeCell ref="B17:F17"/>
    <mergeCell ref="H17:P17"/>
    <mergeCell ref="S17:U19"/>
    <mergeCell ref="V17:X19"/>
    <mergeCell ref="Y17:AA19"/>
    <mergeCell ref="B18:F18"/>
    <mergeCell ref="H18:P18"/>
    <mergeCell ref="B19:F19"/>
    <mergeCell ref="H19:I19"/>
    <mergeCell ref="J19:P19"/>
    <mergeCell ref="C24:G24"/>
    <mergeCell ref="H24:L24"/>
    <mergeCell ref="M24:O24"/>
    <mergeCell ref="P24:S24"/>
    <mergeCell ref="T24:W24"/>
    <mergeCell ref="X24:AA24"/>
    <mergeCell ref="C23:G23"/>
    <mergeCell ref="H23:L23"/>
    <mergeCell ref="M23:O23"/>
    <mergeCell ref="P23:S23"/>
    <mergeCell ref="T23:W23"/>
    <mergeCell ref="X23:AA23"/>
    <mergeCell ref="C26:G26"/>
    <mergeCell ref="H26:L26"/>
    <mergeCell ref="M26:O26"/>
    <mergeCell ref="P26:S26"/>
    <mergeCell ref="T26:W26"/>
    <mergeCell ref="X26:AA26"/>
    <mergeCell ref="C25:G25"/>
    <mergeCell ref="H25:L25"/>
    <mergeCell ref="M25:O25"/>
    <mergeCell ref="P25:S25"/>
    <mergeCell ref="T25:W25"/>
    <mergeCell ref="X25:AA25"/>
    <mergeCell ref="C28:G28"/>
    <mergeCell ref="H28:L28"/>
    <mergeCell ref="M28:O28"/>
    <mergeCell ref="P28:S28"/>
    <mergeCell ref="T28:W28"/>
    <mergeCell ref="X28:AA28"/>
    <mergeCell ref="C27:G27"/>
    <mergeCell ref="H27:L27"/>
    <mergeCell ref="M27:O27"/>
    <mergeCell ref="P27:S27"/>
    <mergeCell ref="T27:W27"/>
    <mergeCell ref="X27:AA27"/>
    <mergeCell ref="C30:G30"/>
    <mergeCell ref="H30:L30"/>
    <mergeCell ref="M30:O30"/>
    <mergeCell ref="P30:S30"/>
    <mergeCell ref="T30:W30"/>
    <mergeCell ref="X30:AA30"/>
    <mergeCell ref="C29:G29"/>
    <mergeCell ref="H29:L29"/>
    <mergeCell ref="M29:O29"/>
    <mergeCell ref="P29:S29"/>
    <mergeCell ref="T29:W29"/>
    <mergeCell ref="X29:AA29"/>
    <mergeCell ref="C31:G31"/>
    <mergeCell ref="H31:L31"/>
    <mergeCell ref="M31:O31"/>
    <mergeCell ref="P31:S31"/>
    <mergeCell ref="T31:W31"/>
    <mergeCell ref="X31:AA31"/>
    <mergeCell ref="C32:G32"/>
    <mergeCell ref="C33:G33"/>
    <mergeCell ref="C34:G34"/>
    <mergeCell ref="C35:G35"/>
    <mergeCell ref="C36:G36"/>
    <mergeCell ref="C37:G37"/>
    <mergeCell ref="C38:G38"/>
    <mergeCell ref="C39:G39"/>
    <mergeCell ref="C40:G40"/>
    <mergeCell ref="C41:G41"/>
    <mergeCell ref="C42:G42"/>
    <mergeCell ref="C44:G44"/>
    <mergeCell ref="H44:L44"/>
    <mergeCell ref="M44:O44"/>
    <mergeCell ref="P44:S44"/>
    <mergeCell ref="T44:W44"/>
    <mergeCell ref="X44:AA44"/>
    <mergeCell ref="C43:G43"/>
    <mergeCell ref="H43:L43"/>
    <mergeCell ref="M43:O43"/>
    <mergeCell ref="P43:S43"/>
    <mergeCell ref="T43:W43"/>
    <mergeCell ref="X43:AA43"/>
    <mergeCell ref="B47:E47"/>
    <mergeCell ref="T47:W47"/>
    <mergeCell ref="X47:AA47"/>
    <mergeCell ref="B61:AA64"/>
    <mergeCell ref="B45:S45"/>
    <mergeCell ref="T45:W45"/>
    <mergeCell ref="X45:AA45"/>
    <mergeCell ref="B46:E46"/>
    <mergeCell ref="T46:W46"/>
    <mergeCell ref="X46:AA46"/>
    <mergeCell ref="C49:G49"/>
    <mergeCell ref="H49:L49"/>
    <mergeCell ref="M49:O49"/>
    <mergeCell ref="P49:S49"/>
    <mergeCell ref="T49:W49"/>
    <mergeCell ref="X49:AA49"/>
    <mergeCell ref="C50:G50"/>
    <mergeCell ref="H50:L50"/>
    <mergeCell ref="M50:O50"/>
    <mergeCell ref="P50:S50"/>
    <mergeCell ref="T50:W50"/>
    <mergeCell ref="X50:AA50"/>
    <mergeCell ref="C51:G51"/>
    <mergeCell ref="H51:L51"/>
  </mergeCells>
  <phoneticPr fontId="3"/>
  <dataValidations count="4">
    <dataValidation allowBlank="1" showInputMessage="1" sqref="H17 H19:I19 H46 H58"/>
    <dataValidation type="list" allowBlank="1" showInputMessage="1" sqref="C44:G44 C56:G56">
      <formula1>",値引き,出精値引き"</formula1>
    </dataValidation>
    <dataValidation type="list" allowBlank="1" showInputMessage="1" sqref="D23:G31 C23:C42">
      <formula1>"【インフォ】,【防災】,【メガホン】,【メガホン】増設,iPad mini 64G,iPad mini 256G,モバイルスピーカー,接続ケーブル（インフォ）,接続ケーブル（防災・メガホン）,iPad mini5ケース,iPad mini5保護フィルム,ライトニングケーブル,USB-Bケーブル,USB2口コンセント,マグネットシート,iPad miniスタンド,防水ハンズフリー拡声器,ハンズフリー拡声器,ショルダーケース(mini5),製作費,入力費,工事費,調整費"</formula1>
    </dataValidation>
    <dataValidation type="list" allowBlank="1" showInputMessage="1" sqref="C50:G54">
      <formula1>"【インフォ】,【防災】,【メガホン】,【メガホン】増設"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3" orientation="portrait" r:id="rId1"/>
  <colBreaks count="1" manualBreakCount="1">
    <brk id="28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30"/>
  <sheetViews>
    <sheetView topLeftCell="A7" workbookViewId="0">
      <selection activeCell="H16" sqref="H16"/>
    </sheetView>
  </sheetViews>
  <sheetFormatPr defaultColWidth="9" defaultRowHeight="18" x14ac:dyDescent="0.45"/>
  <cols>
    <col min="1" max="1" width="9" style="39"/>
    <col min="2" max="2" width="28.796875" style="39" customWidth="1"/>
    <col min="3" max="3" width="36.19921875" style="39" customWidth="1"/>
    <col min="4" max="4" width="9" style="39"/>
    <col min="5" max="5" width="12.19921875" style="39" customWidth="1"/>
    <col min="6" max="16384" width="9" style="39"/>
  </cols>
  <sheetData>
    <row r="2" spans="2:5" x14ac:dyDescent="0.45">
      <c r="B2" s="39" t="s">
        <v>20</v>
      </c>
      <c r="C2" s="39" t="s">
        <v>21</v>
      </c>
      <c r="D2" s="39" t="s">
        <v>53</v>
      </c>
      <c r="E2" s="39" t="s">
        <v>54</v>
      </c>
    </row>
    <row r="3" spans="2:5" x14ac:dyDescent="0.45">
      <c r="B3" s="39" t="s">
        <v>134</v>
      </c>
      <c r="C3" s="39" t="s">
        <v>138</v>
      </c>
      <c r="D3" s="40">
        <v>105000</v>
      </c>
    </row>
    <row r="4" spans="2:5" x14ac:dyDescent="0.45">
      <c r="B4" s="39" t="s">
        <v>135</v>
      </c>
      <c r="C4" s="39" t="s">
        <v>139</v>
      </c>
      <c r="D4" s="40">
        <v>105000</v>
      </c>
    </row>
    <row r="5" spans="2:5" x14ac:dyDescent="0.45">
      <c r="B5" s="39" t="s">
        <v>137</v>
      </c>
      <c r="C5" s="39" t="s">
        <v>140</v>
      </c>
      <c r="D5" s="40">
        <v>50000</v>
      </c>
    </row>
    <row r="6" spans="2:5" x14ac:dyDescent="0.45">
      <c r="B6" s="39" t="s">
        <v>142</v>
      </c>
      <c r="C6" s="39" t="s">
        <v>144</v>
      </c>
      <c r="D6" s="40">
        <v>10000</v>
      </c>
    </row>
    <row r="7" spans="2:5" x14ac:dyDescent="0.45">
      <c r="B7" s="39" t="s">
        <v>51</v>
      </c>
      <c r="C7" s="39" t="s">
        <v>84</v>
      </c>
      <c r="D7" s="40">
        <v>45800</v>
      </c>
      <c r="E7" s="39">
        <v>9590600</v>
      </c>
    </row>
    <row r="8" spans="2:5" x14ac:dyDescent="0.45">
      <c r="B8" s="39" t="s">
        <v>52</v>
      </c>
      <c r="C8" s="39" t="s">
        <v>85</v>
      </c>
      <c r="D8" s="41">
        <v>62800</v>
      </c>
      <c r="E8" s="39">
        <v>9590690</v>
      </c>
    </row>
    <row r="9" spans="2:5" x14ac:dyDescent="0.45">
      <c r="B9" s="39" t="s">
        <v>55</v>
      </c>
      <c r="C9" s="39" t="s">
        <v>76</v>
      </c>
      <c r="D9" s="40">
        <v>4100</v>
      </c>
      <c r="E9" s="39">
        <v>8180780</v>
      </c>
    </row>
    <row r="10" spans="2:5" x14ac:dyDescent="0.45">
      <c r="B10" s="39" t="s">
        <v>120</v>
      </c>
      <c r="C10" s="39" t="s">
        <v>77</v>
      </c>
      <c r="D10" s="40">
        <v>1300</v>
      </c>
      <c r="E10" s="39">
        <v>9732310</v>
      </c>
    </row>
    <row r="11" spans="2:5" x14ac:dyDescent="0.45">
      <c r="B11" s="39" t="s">
        <v>121</v>
      </c>
      <c r="C11" s="39" t="s">
        <v>115</v>
      </c>
      <c r="D11" s="40">
        <v>700</v>
      </c>
      <c r="E11" s="39">
        <v>9733960</v>
      </c>
    </row>
    <row r="12" spans="2:5" x14ac:dyDescent="0.45">
      <c r="B12" s="39" t="s">
        <v>119</v>
      </c>
      <c r="C12" s="39" t="s">
        <v>78</v>
      </c>
      <c r="D12" s="40">
        <v>3100</v>
      </c>
      <c r="E12" s="39">
        <v>9732330</v>
      </c>
    </row>
    <row r="13" spans="2:5" x14ac:dyDescent="0.45">
      <c r="B13" s="39" t="s">
        <v>148</v>
      </c>
      <c r="C13" s="39" t="s">
        <v>83</v>
      </c>
      <c r="D13" s="40">
        <v>1300</v>
      </c>
      <c r="E13" s="39">
        <v>9732720</v>
      </c>
    </row>
    <row r="14" spans="2:5" x14ac:dyDescent="0.45">
      <c r="B14" s="39" t="s">
        <v>73</v>
      </c>
      <c r="C14" s="39" t="s">
        <v>79</v>
      </c>
      <c r="D14" s="40">
        <v>3500</v>
      </c>
      <c r="E14" s="39">
        <v>9732320</v>
      </c>
    </row>
    <row r="15" spans="2:5" x14ac:dyDescent="0.45">
      <c r="B15" s="39" t="s">
        <v>74</v>
      </c>
      <c r="C15" s="39" t="s">
        <v>80</v>
      </c>
      <c r="D15" s="40">
        <v>1100</v>
      </c>
      <c r="E15" s="39">
        <v>9342370</v>
      </c>
    </row>
    <row r="16" spans="2:5" x14ac:dyDescent="0.45">
      <c r="B16" s="39" t="s">
        <v>75</v>
      </c>
      <c r="C16" s="39" t="s">
        <v>81</v>
      </c>
      <c r="D16" s="40">
        <v>1600</v>
      </c>
      <c r="E16" s="39">
        <v>9342360</v>
      </c>
    </row>
    <row r="17" spans="2:5" x14ac:dyDescent="0.45">
      <c r="B17" s="39" t="s">
        <v>82</v>
      </c>
      <c r="C17" s="53" t="s">
        <v>149</v>
      </c>
      <c r="D17" s="40">
        <v>3500</v>
      </c>
      <c r="E17" s="39">
        <v>9732710</v>
      </c>
    </row>
    <row r="18" spans="2:5" x14ac:dyDescent="0.45">
      <c r="B18" s="39" t="s">
        <v>116</v>
      </c>
      <c r="C18" s="53" t="s">
        <v>117</v>
      </c>
      <c r="D18" s="40">
        <v>4980</v>
      </c>
      <c r="E18" s="39">
        <v>9598100</v>
      </c>
    </row>
    <row r="19" spans="2:5" x14ac:dyDescent="0.45">
      <c r="B19" s="39" t="s">
        <v>111</v>
      </c>
      <c r="C19" s="39" t="s">
        <v>114</v>
      </c>
      <c r="D19" s="39">
        <v>28400</v>
      </c>
      <c r="E19" s="39">
        <v>9734250</v>
      </c>
    </row>
    <row r="20" spans="2:5" x14ac:dyDescent="0.45">
      <c r="B20" s="39" t="s">
        <v>110</v>
      </c>
      <c r="C20" s="39" t="s">
        <v>112</v>
      </c>
      <c r="D20" s="39">
        <v>26000</v>
      </c>
      <c r="E20" s="39">
        <v>9039530</v>
      </c>
    </row>
    <row r="21" spans="2:5" x14ac:dyDescent="0.45">
      <c r="B21" s="39" t="s">
        <v>118</v>
      </c>
      <c r="C21" s="39" t="s">
        <v>113</v>
      </c>
      <c r="D21" s="39">
        <v>7700</v>
      </c>
      <c r="E21" s="39">
        <v>9734270</v>
      </c>
    </row>
    <row r="22" spans="2:5" x14ac:dyDescent="0.45">
      <c r="B22" s="39" t="s">
        <v>122</v>
      </c>
      <c r="C22" s="39" t="s">
        <v>123</v>
      </c>
      <c r="D22" s="39">
        <v>20000</v>
      </c>
      <c r="E22" s="39" t="s">
        <v>124</v>
      </c>
    </row>
    <row r="23" spans="2:5" x14ac:dyDescent="0.45">
      <c r="B23" s="39" t="s">
        <v>126</v>
      </c>
      <c r="C23" s="39" t="s">
        <v>127</v>
      </c>
      <c r="E23" s="39" t="s">
        <v>125</v>
      </c>
    </row>
    <row r="24" spans="2:5" x14ac:dyDescent="0.45">
      <c r="B24" s="39" t="s">
        <v>128</v>
      </c>
      <c r="C24" s="39" t="s">
        <v>129</v>
      </c>
      <c r="E24" s="39" t="s">
        <v>130</v>
      </c>
    </row>
    <row r="25" spans="2:5" x14ac:dyDescent="0.45">
      <c r="B25" s="39" t="s">
        <v>132</v>
      </c>
      <c r="C25" s="39" t="s">
        <v>132</v>
      </c>
      <c r="E25" s="39" t="s">
        <v>131</v>
      </c>
    </row>
    <row r="27" spans="2:5" x14ac:dyDescent="0.45">
      <c r="B27" s="39" t="s">
        <v>133</v>
      </c>
      <c r="C27" s="39" t="s">
        <v>138</v>
      </c>
      <c r="D27" s="39">
        <v>12000</v>
      </c>
    </row>
    <row r="28" spans="2:5" x14ac:dyDescent="0.45">
      <c r="B28" s="39" t="s">
        <v>135</v>
      </c>
      <c r="C28" s="39" t="s">
        <v>139</v>
      </c>
      <c r="D28" s="39">
        <v>12000</v>
      </c>
    </row>
    <row r="29" spans="2:5" x14ac:dyDescent="0.45">
      <c r="B29" s="39" t="s">
        <v>136</v>
      </c>
      <c r="C29" s="39" t="s">
        <v>141</v>
      </c>
      <c r="D29" s="39">
        <v>5000</v>
      </c>
    </row>
    <row r="30" spans="2:5" x14ac:dyDescent="0.45">
      <c r="B30" s="39" t="s">
        <v>143</v>
      </c>
      <c r="C30" s="39" t="s">
        <v>145</v>
      </c>
      <c r="D30" s="39">
        <v>2500</v>
      </c>
    </row>
  </sheetData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価格表</vt:lpstr>
      <vt:lpstr>初回入力</vt:lpstr>
      <vt:lpstr>記入例</vt:lpstr>
      <vt:lpstr>見積書</vt:lpstr>
      <vt:lpstr>Sheet1</vt:lpstr>
      <vt:lpstr>価格表!Print_Area</vt:lpstr>
      <vt:lpstr>記入例!Print_Area</vt:lpstr>
      <vt:lpstr>見積書!Print_Area</vt:lpstr>
      <vt:lpstr>初回入力!Print_Area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u-support</dc:creator>
  <cp:lastModifiedBy>Windows ユーザー</cp:lastModifiedBy>
  <cp:lastPrinted>2020-07-17T07:45:23Z</cp:lastPrinted>
  <dcterms:created xsi:type="dcterms:W3CDTF">2019-07-31T00:42:59Z</dcterms:created>
  <dcterms:modified xsi:type="dcterms:W3CDTF">2020-07-29T01:53:41Z</dcterms:modified>
</cp:coreProperties>
</file>